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6180" activeTab="5"/>
  </bookViews>
  <sheets>
    <sheet name="Ghent1" sheetId="1" r:id="rId1"/>
    <sheet name="Ghent2" sheetId="2" r:id="rId2"/>
    <sheet name="Ghent3" sheetId="3" r:id="rId3"/>
    <sheet name="Ghent4" sheetId="4" r:id="rId4"/>
    <sheet name="Ghent5M" sheetId="5" r:id="rId5"/>
    <sheet name="Ghent6M" sheetId="6" r:id="rId6"/>
  </sheets>
  <definedNames/>
  <calcPr fullCalcOnLoad="1"/>
</workbook>
</file>

<file path=xl/sharedStrings.xml><?xml version="1.0" encoding="utf-8"?>
<sst xmlns="http://schemas.openxmlformats.org/spreadsheetml/2006/main" count="500" uniqueCount="115">
  <si>
    <t>£ groot</t>
  </si>
  <si>
    <t>1/3 March and 2/3 Cotswold wools</t>
  </si>
  <si>
    <t>1331-35</t>
  </si>
  <si>
    <t>1336-40</t>
  </si>
  <si>
    <t>1341-45</t>
  </si>
  <si>
    <t>1346-50</t>
  </si>
  <si>
    <t>1351-55</t>
  </si>
  <si>
    <t>1356-60</t>
  </si>
  <si>
    <t>1361-65</t>
  </si>
  <si>
    <t>1366-70</t>
  </si>
  <si>
    <t>1371-75</t>
  </si>
  <si>
    <t>1376-80</t>
  </si>
  <si>
    <t>1381-85</t>
  </si>
  <si>
    <t>1386-90</t>
  </si>
  <si>
    <t>1391-95</t>
  </si>
  <si>
    <t>1396-1400</t>
  </si>
  <si>
    <t>1401-05</t>
  </si>
  <si>
    <t>1406-10</t>
  </si>
  <si>
    <t>1411-15</t>
  </si>
  <si>
    <t>1416-20</t>
  </si>
  <si>
    <t>1421-25</t>
  </si>
  <si>
    <t>1426-30</t>
  </si>
  <si>
    <t>1431-35</t>
  </si>
  <si>
    <t>1436-40</t>
  </si>
  <si>
    <t>1441-45</t>
  </si>
  <si>
    <t>1446-50</t>
  </si>
  <si>
    <t>1451-55</t>
  </si>
  <si>
    <t>1456-60</t>
  </si>
  <si>
    <t>1461-65</t>
  </si>
  <si>
    <t>1466-70</t>
  </si>
  <si>
    <t>1471-75</t>
  </si>
  <si>
    <t>1476-80</t>
  </si>
  <si>
    <t>1481-85</t>
  </si>
  <si>
    <t>1486-90</t>
  </si>
  <si>
    <t>1491-95</t>
  </si>
  <si>
    <t>1496-1500</t>
  </si>
  <si>
    <t>1501-05</t>
  </si>
  <si>
    <t>1506-10</t>
  </si>
  <si>
    <t>1511-15</t>
  </si>
  <si>
    <t>1516-20</t>
  </si>
  <si>
    <t>1539*</t>
  </si>
  <si>
    <t>1540*</t>
  </si>
  <si>
    <t>1541*</t>
  </si>
  <si>
    <t>1542*</t>
  </si>
  <si>
    <t>1st Quality</t>
  </si>
  <si>
    <t>2/3 March and 1/3 Cotswold wools</t>
  </si>
  <si>
    <t>Antwerp:</t>
  </si>
  <si>
    <t>Basket</t>
  </si>
  <si>
    <t>beste ende fynste nieuwe Limysteersche Ingelsche wulle</t>
  </si>
  <si>
    <t>beste ende fynstste Yngelsce wulle</t>
  </si>
  <si>
    <t>Bruges:</t>
  </si>
  <si>
    <t>but Ghent drapers</t>
  </si>
  <si>
    <t>Civic</t>
  </si>
  <si>
    <t>Civic/Tournai Festival</t>
  </si>
  <si>
    <t>Clerken</t>
  </si>
  <si>
    <t xml:space="preserve">Commodity </t>
  </si>
  <si>
    <t>Commodity Baskets</t>
  </si>
  <si>
    <t>Craftsman's</t>
  </si>
  <si>
    <t>Craftsmen to</t>
  </si>
  <si>
    <t>Daily Wage</t>
  </si>
  <si>
    <t>decimal pond</t>
  </si>
  <si>
    <t>Dickedinnen</t>
  </si>
  <si>
    <t>dickedinnen vulzeghelt</t>
  </si>
  <si>
    <t>dickedinnen vulzeghelt: Ghent</t>
  </si>
  <si>
    <t>donckeren ijsgrauw dickedinnen</t>
  </si>
  <si>
    <t>each dickedinnen weighing 9 steenen</t>
  </si>
  <si>
    <t>Ending</t>
  </si>
  <si>
    <t>fine Meenensche Limister lakenen</t>
  </si>
  <si>
    <t>Flemish</t>
  </si>
  <si>
    <t>for Antwerp Master</t>
  </si>
  <si>
    <t>for Bruges Master</t>
  </si>
  <si>
    <t>for Schepenen</t>
  </si>
  <si>
    <t>fynne dickedinnen vulzeghelt</t>
  </si>
  <si>
    <t>fynne dickedinnen zadtblauwe</t>
  </si>
  <si>
    <t>fynste Yngelsche Martsche wulle</t>
  </si>
  <si>
    <t>Ghendsche grauwe dickedinnen</t>
  </si>
  <si>
    <t>Ghent 1st Quality</t>
  </si>
  <si>
    <t>gherooonde trauwens</t>
  </si>
  <si>
    <t>in £ groot Flemish</t>
  </si>
  <si>
    <t>in d. groot</t>
  </si>
  <si>
    <t>in d. groot Br.</t>
  </si>
  <si>
    <t>in d. groot Fl.</t>
  </si>
  <si>
    <t>in Flemish</t>
  </si>
  <si>
    <t>in Flemish Comm-</t>
  </si>
  <si>
    <t>Large: Civic</t>
  </si>
  <si>
    <t>Large: Tournai</t>
  </si>
  <si>
    <t>Lymschersche laeckens: from Lille?</t>
  </si>
  <si>
    <t>marts lakenen</t>
  </si>
  <si>
    <t>Mean</t>
  </si>
  <si>
    <t>No. Days' Wages</t>
  </si>
  <si>
    <t>odity Baskets</t>
  </si>
  <si>
    <t>pence</t>
  </si>
  <si>
    <t>pond groot</t>
  </si>
  <si>
    <t>pounds</t>
  </si>
  <si>
    <t>Prices of Ghent Dickedinnen Cloths and Other Woollens</t>
  </si>
  <si>
    <t>Prices of Ghent Strijpte (Rayed) and Dickedinnen Woollens in £ groot Flemish</t>
  </si>
  <si>
    <t>Purchase 1 Ghent</t>
  </si>
  <si>
    <t>Schepenen</t>
  </si>
  <si>
    <t>Serjeante</t>
  </si>
  <si>
    <t>shillings</t>
  </si>
  <si>
    <t xml:space="preserve">shillings </t>
  </si>
  <si>
    <t>Small</t>
  </si>
  <si>
    <t>Strijpte Laken</t>
  </si>
  <si>
    <t>Strijpte Laken: Large</t>
  </si>
  <si>
    <t>Table 12.</t>
  </si>
  <si>
    <t>Tournai</t>
  </si>
  <si>
    <t>Tournai Festival:</t>
  </si>
  <si>
    <t>Value of</t>
  </si>
  <si>
    <t xml:space="preserve">Value of </t>
  </si>
  <si>
    <t>Value of Ghent</t>
  </si>
  <si>
    <t>vulzeghelde dickedinne lakenen</t>
  </si>
  <si>
    <t>weghende zes waghen ... weghende neghen steenen</t>
  </si>
  <si>
    <t>Year</t>
  </si>
  <si>
    <t>zadtblauwe dickedinnen</t>
  </si>
  <si>
    <t>zat blauwe dickedinnen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</si>
</sst>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double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7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0" fontId="0" fillId="0" borderId="0">
      <alignment/>
      <protection/>
    </xf>
    <xf numFmtId="0" fontId="0" fillId="0" borderId="1">
      <alignment/>
      <protection/>
    </xf>
  </cellStyleXfs>
  <cellXfs count="15">
    <xf numFmtId="0" fontId="0" fillId="0" borderId="0" xfId="0" applyAlignment="1">
      <alignment/>
    </xf>
    <xf numFmtId="0" fontId="3" fillId="0" borderId="0" xfId="0" applyAlignment="1">
      <alignment/>
    </xf>
    <xf numFmtId="164" fontId="0" fillId="0" borderId="0" xfId="0" applyAlignment="1">
      <alignment/>
    </xf>
    <xf numFmtId="0" fontId="3" fillId="0" borderId="0" xfId="0" applyAlignment="1">
      <alignment horizontal="center"/>
    </xf>
    <xf numFmtId="164" fontId="3" fillId="0" borderId="0" xfId="0" applyAlignment="1">
      <alignment/>
    </xf>
    <xf numFmtId="2" fontId="0" fillId="0" borderId="0" xfId="0" applyAlignment="1">
      <alignment/>
    </xf>
    <xf numFmtId="164" fontId="0" fillId="0" borderId="0" xfId="20">
      <alignment/>
      <protection/>
    </xf>
    <xf numFmtId="164" fontId="3" fillId="0" borderId="0" xfId="20">
      <alignment/>
      <protection/>
    </xf>
    <xf numFmtId="2" fontId="0" fillId="2" borderId="0" xfId="0" applyAlignment="1">
      <alignment/>
    </xf>
    <xf numFmtId="1" fontId="0" fillId="0" borderId="0" xfId="20">
      <alignment/>
      <protection/>
    </xf>
    <xf numFmtId="1" fontId="0" fillId="0" borderId="0" xfId="0" applyAlignment="1">
      <alignment/>
    </xf>
    <xf numFmtId="1" fontId="3" fillId="0" borderId="0" xfId="0" applyAlignment="1">
      <alignment/>
    </xf>
    <xf numFmtId="164" fontId="0" fillId="2" borderId="0" xfId="0" applyAlignment="1">
      <alignment/>
    </xf>
    <xf numFmtId="2" fontId="3" fillId="0" borderId="0" xfId="0" applyAlignment="1">
      <alignment/>
    </xf>
    <xf numFmtId="1" fontId="3" fillId="0" borderId="0" xfId="20">
      <alignment/>
      <protection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50"/>
  <sheetViews>
    <sheetView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9.140625" defaultRowHeight="12.75"/>
  <cols>
    <col min="1" max="1" width="7.8515625" style="3" customWidth="1"/>
    <col min="2" max="4" width="13.00390625" style="0" customWidth="1"/>
    <col min="5" max="5" width="13.00390625" style="6" customWidth="1"/>
    <col min="6" max="7" width="15.00390625" style="9" customWidth="1"/>
    <col min="8" max="9" width="15.00390625" style="6" customWidth="1"/>
    <col min="10" max="10" width="13.00390625" style="6" customWidth="1"/>
    <col min="12" max="12" width="14.28125" style="0" customWidth="1"/>
    <col min="13" max="13" width="9.00390625" style="10" customWidth="1"/>
    <col min="14" max="14" width="7.00390625" style="10" customWidth="1"/>
    <col min="15" max="15" width="12.00390625" style="2" customWidth="1"/>
    <col min="16" max="16" width="14.28125" style="0" customWidth="1"/>
    <col min="17" max="18" width="7.8515625" style="0" customWidth="1"/>
    <col min="19" max="19" width="12.00390625" style="0" customWidth="1"/>
    <col min="20" max="21" width="14.28125" style="0" customWidth="1"/>
    <col min="22" max="22" width="14.28125" style="10" customWidth="1"/>
    <col min="23" max="23" width="14.28125" style="0" customWidth="1"/>
    <col min="25" max="25" width="33.7109375" style="0" customWidth="1"/>
    <col min="26" max="26" width="52.421875" style="0" customWidth="1"/>
    <col min="27" max="27" width="48.00390625" style="0" customWidth="1"/>
  </cols>
  <sheetData>
    <row r="1" ht="12.75">
      <c r="B1" s="7" t="s">
        <v>94</v>
      </c>
    </row>
    <row r="2" ht="12.75">
      <c r="B2" s="7" t="s">
        <v>78</v>
      </c>
    </row>
    <row r="4" spans="1:23" ht="12.75">
      <c r="A4" s="3" t="s">
        <v>112</v>
      </c>
      <c r="B4" s="7" t="s">
        <v>97</v>
      </c>
      <c r="C4" s="7" t="s">
        <v>97</v>
      </c>
      <c r="D4" s="7" t="s">
        <v>97</v>
      </c>
      <c r="E4" s="7" t="s">
        <v>97</v>
      </c>
      <c r="F4" s="14" t="s">
        <v>97</v>
      </c>
      <c r="G4" s="14" t="s">
        <v>97</v>
      </c>
      <c r="H4" s="7" t="s">
        <v>97</v>
      </c>
      <c r="I4" s="7" t="s">
        <v>97</v>
      </c>
      <c r="J4" s="7" t="s">
        <v>54</v>
      </c>
      <c r="L4" s="1" t="s">
        <v>102</v>
      </c>
      <c r="M4" s="11" t="s">
        <v>52</v>
      </c>
      <c r="N4" s="11" t="s">
        <v>52</v>
      </c>
      <c r="O4" s="11" t="s">
        <v>52</v>
      </c>
      <c r="P4" s="1" t="s">
        <v>102</v>
      </c>
      <c r="Q4" s="11" t="s">
        <v>105</v>
      </c>
      <c r="R4" s="11" t="s">
        <v>105</v>
      </c>
      <c r="S4" s="11" t="s">
        <v>105</v>
      </c>
      <c r="T4" s="1" t="s">
        <v>102</v>
      </c>
      <c r="U4" s="1" t="s">
        <v>102</v>
      </c>
      <c r="V4" s="11" t="s">
        <v>102</v>
      </c>
      <c r="W4" s="1" t="s">
        <v>102</v>
      </c>
    </row>
    <row r="5" spans="1:23" ht="12.75">
      <c r="A5" s="3" t="s">
        <v>66</v>
      </c>
      <c r="B5" s="7" t="s">
        <v>61</v>
      </c>
      <c r="C5" s="7" t="s">
        <v>61</v>
      </c>
      <c r="D5" s="7" t="s">
        <v>61</v>
      </c>
      <c r="E5" s="7" t="s">
        <v>61</v>
      </c>
      <c r="F5" s="14" t="s">
        <v>61</v>
      </c>
      <c r="G5" s="14" t="s">
        <v>61</v>
      </c>
      <c r="H5" s="7" t="s">
        <v>61</v>
      </c>
      <c r="I5" s="7" t="s">
        <v>61</v>
      </c>
      <c r="J5" s="7" t="s">
        <v>61</v>
      </c>
      <c r="L5" s="1" t="s">
        <v>97</v>
      </c>
      <c r="M5" s="11"/>
      <c r="N5" s="11"/>
      <c r="O5" s="4" t="s">
        <v>97</v>
      </c>
      <c r="P5" s="1" t="s">
        <v>97</v>
      </c>
      <c r="Q5" s="11"/>
      <c r="R5" s="11"/>
      <c r="S5" s="4" t="s">
        <v>97</v>
      </c>
      <c r="T5" s="1" t="s">
        <v>98</v>
      </c>
      <c r="U5" s="1" t="s">
        <v>98</v>
      </c>
      <c r="V5" s="11" t="s">
        <v>98</v>
      </c>
      <c r="W5" s="1" t="s">
        <v>98</v>
      </c>
    </row>
    <row r="6" spans="2:23" ht="12.75">
      <c r="B6" s="7" t="s">
        <v>84</v>
      </c>
      <c r="C6" s="7" t="s">
        <v>84</v>
      </c>
      <c r="D6" s="7" t="s">
        <v>84</v>
      </c>
      <c r="E6" s="7" t="s">
        <v>84</v>
      </c>
      <c r="F6" s="14" t="s">
        <v>85</v>
      </c>
      <c r="G6" s="14" t="s">
        <v>85</v>
      </c>
      <c r="H6" s="7" t="s">
        <v>85</v>
      </c>
      <c r="I6" s="7" t="s">
        <v>85</v>
      </c>
      <c r="J6" s="7" t="s">
        <v>101</v>
      </c>
      <c r="L6" s="1" t="s">
        <v>93</v>
      </c>
      <c r="M6" s="11" t="s">
        <v>99</v>
      </c>
      <c r="N6" s="11" t="s">
        <v>91</v>
      </c>
      <c r="O6" s="4" t="s">
        <v>0</v>
      </c>
      <c r="P6" s="1" t="s">
        <v>93</v>
      </c>
      <c r="Q6" s="11" t="s">
        <v>99</v>
      </c>
      <c r="R6" s="11" t="s">
        <v>91</v>
      </c>
      <c r="S6" s="4" t="s">
        <v>0</v>
      </c>
      <c r="T6" s="1" t="s">
        <v>93</v>
      </c>
      <c r="U6" s="1" t="s">
        <v>99</v>
      </c>
      <c r="V6" s="11" t="s">
        <v>91</v>
      </c>
      <c r="W6" s="1" t="s">
        <v>0</v>
      </c>
    </row>
    <row r="7" spans="2:19" ht="12.75">
      <c r="B7" s="1" t="s">
        <v>92</v>
      </c>
      <c r="C7" s="1" t="s">
        <v>100</v>
      </c>
      <c r="D7" s="1" t="s">
        <v>91</v>
      </c>
      <c r="E7" s="7" t="s">
        <v>60</v>
      </c>
      <c r="F7" s="14" t="s">
        <v>92</v>
      </c>
      <c r="G7" s="14" t="s">
        <v>99</v>
      </c>
      <c r="H7" s="7" t="s">
        <v>91</v>
      </c>
      <c r="I7" s="7" t="s">
        <v>60</v>
      </c>
      <c r="Q7" s="10"/>
      <c r="R7" s="10"/>
      <c r="S7" s="2"/>
    </row>
    <row r="9" spans="1:23" ht="12.75">
      <c r="A9" s="3">
        <v>1330</v>
      </c>
      <c r="E9" s="6">
        <v>1.4083</v>
      </c>
      <c r="J9" s="6">
        <v>1.25</v>
      </c>
      <c r="T9">
        <v>1</v>
      </c>
      <c r="U9">
        <v>10</v>
      </c>
      <c r="V9" s="10">
        <v>6</v>
      </c>
      <c r="W9" s="2">
        <f aca="true" t="shared" si="0" ref="W9:W40">T9+(U9/20)+(V9/240)</f>
        <v>1.525</v>
      </c>
    </row>
    <row r="10" spans="1:23" ht="12.75">
      <c r="A10" s="3">
        <v>1331</v>
      </c>
      <c r="E10" s="6">
        <v>2.8</v>
      </c>
      <c r="J10" s="6">
        <v>1.55</v>
      </c>
      <c r="T10">
        <v>1</v>
      </c>
      <c r="U10">
        <v>9</v>
      </c>
      <c r="V10" s="10">
        <v>6</v>
      </c>
      <c r="W10" s="2">
        <f t="shared" si="0"/>
        <v>1.4749999999999999</v>
      </c>
    </row>
    <row r="11" spans="1:23" ht="12.75">
      <c r="A11" s="3">
        <v>1332</v>
      </c>
      <c r="E11" s="6">
        <v>2.833</v>
      </c>
      <c r="J11" s="6">
        <v>1.25</v>
      </c>
      <c r="L11">
        <v>1</v>
      </c>
      <c r="M11" s="10">
        <v>11</v>
      </c>
      <c r="N11" s="10">
        <v>0</v>
      </c>
      <c r="O11" s="2">
        <f aca="true" t="shared" si="1" ref="O11:O42">L11+(M11/20)+(N11/240)</f>
        <v>1.55</v>
      </c>
      <c r="W11" s="2">
        <f t="shared" si="0"/>
        <v>0</v>
      </c>
    </row>
    <row r="12" spans="1:23" ht="12.75">
      <c r="A12" s="3">
        <v>1333</v>
      </c>
      <c r="E12" s="6">
        <v>2.7</v>
      </c>
      <c r="J12" s="6">
        <v>1.4</v>
      </c>
      <c r="O12" s="2">
        <f t="shared" si="1"/>
        <v>0</v>
      </c>
      <c r="T12">
        <v>1</v>
      </c>
      <c r="U12">
        <v>4</v>
      </c>
      <c r="V12" s="10">
        <v>0</v>
      </c>
      <c r="W12" s="2">
        <f t="shared" si="0"/>
        <v>1.2</v>
      </c>
    </row>
    <row r="13" spans="1:23" ht="12.75">
      <c r="A13" s="3">
        <v>1334</v>
      </c>
      <c r="E13" s="6">
        <v>2.7</v>
      </c>
      <c r="J13" s="6">
        <v>1.2</v>
      </c>
      <c r="O13" s="2">
        <f t="shared" si="1"/>
        <v>0</v>
      </c>
      <c r="T13">
        <v>1</v>
      </c>
      <c r="U13">
        <v>3</v>
      </c>
      <c r="V13" s="10">
        <v>0</v>
      </c>
      <c r="W13" s="2">
        <f t="shared" si="0"/>
        <v>1.15</v>
      </c>
    </row>
    <row r="14" spans="1:23" ht="12.75">
      <c r="A14" s="3">
        <v>1335</v>
      </c>
      <c r="E14" s="6">
        <v>2.7</v>
      </c>
      <c r="J14" s="6">
        <v>1.7</v>
      </c>
      <c r="O14" s="2">
        <f t="shared" si="1"/>
        <v>0</v>
      </c>
      <c r="T14">
        <v>1</v>
      </c>
      <c r="U14">
        <v>4</v>
      </c>
      <c r="V14" s="10">
        <v>0</v>
      </c>
      <c r="W14" s="2">
        <f t="shared" si="0"/>
        <v>1.2</v>
      </c>
    </row>
    <row r="15" spans="1:23" ht="12.75">
      <c r="A15" s="3">
        <v>1336</v>
      </c>
      <c r="E15" s="6">
        <v>3</v>
      </c>
      <c r="J15" s="6">
        <v>1.1</v>
      </c>
      <c r="O15" s="2">
        <f t="shared" si="1"/>
        <v>0</v>
      </c>
      <c r="W15" s="2">
        <f t="shared" si="0"/>
        <v>0</v>
      </c>
    </row>
    <row r="16" spans="1:23" ht="12.75">
      <c r="A16" s="3">
        <v>1337</v>
      </c>
      <c r="E16" s="6">
        <v>3.25</v>
      </c>
      <c r="J16" s="6">
        <v>1.1</v>
      </c>
      <c r="O16" s="2">
        <f t="shared" si="1"/>
        <v>0</v>
      </c>
      <c r="T16">
        <v>1</v>
      </c>
      <c r="U16">
        <v>4</v>
      </c>
      <c r="V16" s="10">
        <v>6</v>
      </c>
      <c r="W16" s="2">
        <f t="shared" si="0"/>
        <v>1.2249999999999999</v>
      </c>
    </row>
    <row r="17" spans="1:23" ht="12.75">
      <c r="A17" s="3">
        <v>1338</v>
      </c>
      <c r="E17" s="6">
        <v>2.7</v>
      </c>
      <c r="J17" s="6">
        <v>1.275</v>
      </c>
      <c r="N17" s="9"/>
      <c r="O17" s="2">
        <f t="shared" si="1"/>
        <v>0</v>
      </c>
      <c r="W17" s="2">
        <f t="shared" si="0"/>
        <v>0</v>
      </c>
    </row>
    <row r="18" spans="1:23" ht="12.75">
      <c r="A18" s="3">
        <v>1339</v>
      </c>
      <c r="E18" s="2"/>
      <c r="F18" s="10"/>
      <c r="G18" s="10"/>
      <c r="H18" s="2"/>
      <c r="I18" s="2"/>
      <c r="J18" s="6">
        <v>1.2</v>
      </c>
      <c r="N18" s="9"/>
      <c r="O18" s="2">
        <f t="shared" si="1"/>
        <v>0</v>
      </c>
      <c r="T18">
        <v>1</v>
      </c>
      <c r="U18">
        <v>9</v>
      </c>
      <c r="V18" s="10">
        <v>0</v>
      </c>
      <c r="W18" s="2">
        <f t="shared" si="0"/>
        <v>1.45</v>
      </c>
    </row>
    <row r="19" spans="1:23" ht="12.75">
      <c r="A19" s="3">
        <v>1340</v>
      </c>
      <c r="E19" s="6">
        <v>2.35</v>
      </c>
      <c r="J19" s="6">
        <v>1.15</v>
      </c>
      <c r="N19" s="9"/>
      <c r="O19" s="2">
        <f t="shared" si="1"/>
        <v>0</v>
      </c>
      <c r="T19">
        <v>1</v>
      </c>
      <c r="U19">
        <v>8</v>
      </c>
      <c r="V19" s="10">
        <v>0</v>
      </c>
      <c r="W19" s="2">
        <f t="shared" si="0"/>
        <v>1.4</v>
      </c>
    </row>
    <row r="20" spans="1:23" ht="12.75">
      <c r="A20" s="3">
        <v>1341</v>
      </c>
      <c r="J20" s="6">
        <v>1.75</v>
      </c>
      <c r="N20" s="9"/>
      <c r="O20" s="2">
        <f t="shared" si="1"/>
        <v>0</v>
      </c>
      <c r="T20">
        <v>1</v>
      </c>
      <c r="U20">
        <v>12</v>
      </c>
      <c r="V20" s="10">
        <v>0</v>
      </c>
      <c r="W20" s="2">
        <f t="shared" si="0"/>
        <v>1.6</v>
      </c>
    </row>
    <row r="21" spans="1:23" ht="12.75">
      <c r="A21" s="3">
        <v>1342</v>
      </c>
      <c r="J21" s="6">
        <v>1.504</v>
      </c>
      <c r="N21" s="9"/>
      <c r="O21" s="2">
        <f t="shared" si="1"/>
        <v>0</v>
      </c>
      <c r="W21" s="2">
        <f t="shared" si="0"/>
        <v>0</v>
      </c>
    </row>
    <row r="22" spans="1:23" ht="12.75">
      <c r="A22" s="3">
        <v>1343</v>
      </c>
      <c r="J22" s="6">
        <v>1.642</v>
      </c>
      <c r="N22" s="9"/>
      <c r="O22" s="2">
        <f t="shared" si="1"/>
        <v>0</v>
      </c>
      <c r="T22">
        <v>1</v>
      </c>
      <c r="U22">
        <v>14</v>
      </c>
      <c r="V22" s="10">
        <v>5</v>
      </c>
      <c r="W22" s="2">
        <f t="shared" si="0"/>
        <v>1.7208333333333332</v>
      </c>
    </row>
    <row r="23" spans="1:23" ht="12.75">
      <c r="A23" s="3">
        <v>1344</v>
      </c>
      <c r="J23" s="6">
        <v>1.366</v>
      </c>
      <c r="N23" s="9"/>
      <c r="O23" s="2">
        <f t="shared" si="1"/>
        <v>0</v>
      </c>
      <c r="T23">
        <v>1</v>
      </c>
      <c r="U23">
        <v>17</v>
      </c>
      <c r="V23" s="10">
        <v>5</v>
      </c>
      <c r="W23" s="2">
        <f t="shared" si="0"/>
        <v>1.8708333333333333</v>
      </c>
    </row>
    <row r="24" spans="1:23" ht="12.75">
      <c r="A24" s="3">
        <v>1345</v>
      </c>
      <c r="J24" s="6">
        <v>1.721</v>
      </c>
      <c r="N24" s="9"/>
      <c r="O24" s="2">
        <f t="shared" si="1"/>
        <v>0</v>
      </c>
      <c r="T24">
        <v>1</v>
      </c>
      <c r="U24">
        <v>16</v>
      </c>
      <c r="V24" s="10">
        <v>0</v>
      </c>
      <c r="W24" s="2">
        <f t="shared" si="0"/>
        <v>1.8</v>
      </c>
    </row>
    <row r="25" spans="1:23" ht="12.75">
      <c r="A25" s="3">
        <v>1346</v>
      </c>
      <c r="E25" s="6">
        <v>2.617</v>
      </c>
      <c r="J25" s="6">
        <v>1.621</v>
      </c>
      <c r="L25">
        <v>1</v>
      </c>
      <c r="M25" s="10">
        <v>16</v>
      </c>
      <c r="N25" s="9">
        <v>6</v>
      </c>
      <c r="O25" s="2">
        <f t="shared" si="1"/>
        <v>1.825</v>
      </c>
      <c r="T25">
        <v>1</v>
      </c>
      <c r="U25">
        <v>17</v>
      </c>
      <c r="V25" s="10">
        <v>8</v>
      </c>
      <c r="W25" s="2">
        <f t="shared" si="0"/>
        <v>1.8833333333333335</v>
      </c>
    </row>
    <row r="26" spans="1:23" ht="12.75">
      <c r="A26" s="3">
        <v>1347</v>
      </c>
      <c r="N26" s="9"/>
      <c r="O26" s="2">
        <f t="shared" si="1"/>
        <v>0</v>
      </c>
      <c r="W26" s="2">
        <f t="shared" si="0"/>
        <v>0</v>
      </c>
    </row>
    <row r="27" spans="1:23" ht="12.75">
      <c r="A27" s="3">
        <v>1348</v>
      </c>
      <c r="J27" s="6">
        <v>1.496</v>
      </c>
      <c r="L27">
        <v>1</v>
      </c>
      <c r="M27" s="10">
        <v>13</v>
      </c>
      <c r="N27" s="9">
        <v>2</v>
      </c>
      <c r="O27" s="2">
        <f t="shared" si="1"/>
        <v>1.6583333333333332</v>
      </c>
      <c r="T27">
        <v>1</v>
      </c>
      <c r="U27">
        <v>14</v>
      </c>
      <c r="V27" s="10">
        <v>6</v>
      </c>
      <c r="W27" s="2">
        <f t="shared" si="0"/>
        <v>1.7249999999999999</v>
      </c>
    </row>
    <row r="28" spans="1:23" ht="12.75">
      <c r="A28" s="3">
        <v>1349</v>
      </c>
      <c r="E28" s="6">
        <v>2.613</v>
      </c>
      <c r="J28" s="6">
        <v>1.363</v>
      </c>
      <c r="N28" s="9"/>
      <c r="O28" s="2">
        <f t="shared" si="1"/>
        <v>0</v>
      </c>
      <c r="T28">
        <v>1</v>
      </c>
      <c r="U28">
        <v>7</v>
      </c>
      <c r="V28" s="10">
        <v>3</v>
      </c>
      <c r="W28" s="2">
        <f t="shared" si="0"/>
        <v>1.3625</v>
      </c>
    </row>
    <row r="29" spans="1:23" ht="12.75">
      <c r="A29" s="3">
        <v>1350</v>
      </c>
      <c r="N29" s="9"/>
      <c r="O29" s="2">
        <f t="shared" si="1"/>
        <v>0</v>
      </c>
      <c r="W29" s="2">
        <f t="shared" si="0"/>
        <v>0</v>
      </c>
    </row>
    <row r="30" spans="1:23" ht="12.75">
      <c r="A30" s="3">
        <v>1351</v>
      </c>
      <c r="N30" s="9"/>
      <c r="O30" s="2">
        <f t="shared" si="1"/>
        <v>0</v>
      </c>
      <c r="W30" s="2">
        <f t="shared" si="0"/>
        <v>0</v>
      </c>
    </row>
    <row r="31" spans="1:23" ht="12.75">
      <c r="A31" s="3">
        <v>1352</v>
      </c>
      <c r="N31" s="9"/>
      <c r="O31" s="2">
        <f t="shared" si="1"/>
        <v>0</v>
      </c>
      <c r="W31" s="2">
        <f t="shared" si="0"/>
        <v>0</v>
      </c>
    </row>
    <row r="32" spans="1:23" ht="12.75">
      <c r="A32" s="3">
        <v>1353</v>
      </c>
      <c r="E32" s="2"/>
      <c r="F32" s="10"/>
      <c r="G32" s="10"/>
      <c r="H32" s="2"/>
      <c r="I32" s="2"/>
      <c r="J32" s="6">
        <v>1.704</v>
      </c>
      <c r="N32" s="9"/>
      <c r="O32" s="2">
        <f t="shared" si="1"/>
        <v>0</v>
      </c>
      <c r="T32">
        <v>1</v>
      </c>
      <c r="U32">
        <v>9</v>
      </c>
      <c r="V32" s="10">
        <v>4</v>
      </c>
      <c r="W32" s="2">
        <f t="shared" si="0"/>
        <v>1.4666666666666666</v>
      </c>
    </row>
    <row r="33" spans="1:23" ht="12.75">
      <c r="A33" s="3">
        <v>1354</v>
      </c>
      <c r="E33" s="2"/>
      <c r="F33" s="10"/>
      <c r="G33" s="10"/>
      <c r="H33" s="2"/>
      <c r="I33" s="2"/>
      <c r="J33" s="6">
        <v>1.979</v>
      </c>
      <c r="N33" s="9"/>
      <c r="O33" s="2">
        <f t="shared" si="1"/>
        <v>0</v>
      </c>
      <c r="T33">
        <v>1</v>
      </c>
      <c r="U33">
        <v>8</v>
      </c>
      <c r="V33" s="10">
        <v>1</v>
      </c>
      <c r="W33" s="2">
        <f t="shared" si="0"/>
        <v>1.4041666666666666</v>
      </c>
    </row>
    <row r="34" spans="1:23" ht="12.75">
      <c r="A34" s="3">
        <v>1355</v>
      </c>
      <c r="E34" s="2"/>
      <c r="F34" s="10"/>
      <c r="G34" s="10"/>
      <c r="H34" s="2"/>
      <c r="I34" s="2"/>
      <c r="J34" s="6">
        <v>1.817</v>
      </c>
      <c r="L34">
        <v>3</v>
      </c>
      <c r="M34" s="10">
        <v>7</v>
      </c>
      <c r="N34" s="9">
        <v>6</v>
      </c>
      <c r="O34" s="2">
        <f t="shared" si="1"/>
        <v>3.375</v>
      </c>
      <c r="T34">
        <v>1</v>
      </c>
      <c r="U34">
        <v>11</v>
      </c>
      <c r="V34" s="10">
        <v>8</v>
      </c>
      <c r="W34" s="2">
        <f t="shared" si="0"/>
        <v>1.5833333333333335</v>
      </c>
    </row>
    <row r="35" spans="1:23" ht="12.75">
      <c r="A35" s="3">
        <v>1356</v>
      </c>
      <c r="E35" s="2"/>
      <c r="F35" s="10"/>
      <c r="G35" s="10"/>
      <c r="H35" s="2"/>
      <c r="I35" s="2"/>
      <c r="J35" s="6">
        <v>1.9</v>
      </c>
      <c r="N35" s="9"/>
      <c r="O35" s="2">
        <f t="shared" si="1"/>
        <v>0</v>
      </c>
      <c r="T35">
        <v>1</v>
      </c>
      <c r="U35">
        <v>10</v>
      </c>
      <c r="V35" s="10">
        <v>10</v>
      </c>
      <c r="W35" s="2">
        <f t="shared" si="0"/>
        <v>1.5416666666666667</v>
      </c>
    </row>
    <row r="36" spans="1:23" ht="12.75">
      <c r="A36" s="3">
        <v>1357</v>
      </c>
      <c r="E36" s="2"/>
      <c r="F36" s="10"/>
      <c r="G36" s="10"/>
      <c r="H36" s="2"/>
      <c r="I36" s="2"/>
      <c r="J36" s="6">
        <v>1.721</v>
      </c>
      <c r="N36" s="9"/>
      <c r="O36" s="2">
        <f t="shared" si="1"/>
        <v>0</v>
      </c>
      <c r="T36">
        <v>1</v>
      </c>
      <c r="U36">
        <v>15</v>
      </c>
      <c r="V36" s="10">
        <v>6</v>
      </c>
      <c r="W36" s="2">
        <f t="shared" si="0"/>
        <v>1.775</v>
      </c>
    </row>
    <row r="37" spans="1:23" ht="12.75">
      <c r="A37" s="3">
        <v>1358</v>
      </c>
      <c r="E37" s="2"/>
      <c r="F37" s="10"/>
      <c r="G37" s="10"/>
      <c r="H37" s="2"/>
      <c r="I37" s="2"/>
      <c r="J37" s="6">
        <v>1.917</v>
      </c>
      <c r="L37">
        <v>2</v>
      </c>
      <c r="M37" s="10">
        <v>15</v>
      </c>
      <c r="N37" s="9">
        <v>3</v>
      </c>
      <c r="O37" s="2">
        <f t="shared" si="1"/>
        <v>2.7625</v>
      </c>
      <c r="W37" s="2">
        <f t="shared" si="0"/>
        <v>0</v>
      </c>
    </row>
    <row r="38" spans="1:23" ht="12.75">
      <c r="A38" s="3">
        <v>1359</v>
      </c>
      <c r="E38" s="2"/>
      <c r="F38" s="10"/>
      <c r="G38" s="10"/>
      <c r="H38" s="2"/>
      <c r="I38" s="2"/>
      <c r="J38" s="6">
        <v>2.046</v>
      </c>
      <c r="L38">
        <v>2</v>
      </c>
      <c r="M38" s="10">
        <v>5</v>
      </c>
      <c r="N38" s="9">
        <v>6</v>
      </c>
      <c r="O38" s="2">
        <f t="shared" si="1"/>
        <v>2.275</v>
      </c>
      <c r="T38">
        <v>1</v>
      </c>
      <c r="U38">
        <v>16</v>
      </c>
      <c r="V38" s="10">
        <v>7</v>
      </c>
      <c r="W38" s="2">
        <f t="shared" si="0"/>
        <v>1.8291666666666666</v>
      </c>
    </row>
    <row r="39" spans="1:23" ht="12.75">
      <c r="A39" s="3">
        <v>1360</v>
      </c>
      <c r="E39" s="2"/>
      <c r="F39" s="10"/>
      <c r="G39" s="10"/>
      <c r="H39" s="2"/>
      <c r="I39" s="2"/>
      <c r="J39" s="6">
        <v>2.258</v>
      </c>
      <c r="L39">
        <v>3</v>
      </c>
      <c r="M39" s="10">
        <v>10</v>
      </c>
      <c r="N39" s="9">
        <v>11</v>
      </c>
      <c r="O39" s="2">
        <f t="shared" si="1"/>
        <v>3.5458333333333334</v>
      </c>
      <c r="T39">
        <v>2</v>
      </c>
      <c r="U39">
        <v>3</v>
      </c>
      <c r="V39" s="10">
        <v>1</v>
      </c>
      <c r="W39" s="2">
        <f t="shared" si="0"/>
        <v>2.154166666666667</v>
      </c>
    </row>
    <row r="40" spans="1:23" ht="12.75">
      <c r="A40" s="3">
        <v>1361</v>
      </c>
      <c r="E40" s="6">
        <v>4.958</v>
      </c>
      <c r="J40" s="6">
        <v>2.583</v>
      </c>
      <c r="L40">
        <v>2</v>
      </c>
      <c r="M40" s="10">
        <v>17</v>
      </c>
      <c r="N40" s="9">
        <v>7</v>
      </c>
      <c r="O40" s="2">
        <f t="shared" si="1"/>
        <v>2.879166666666667</v>
      </c>
      <c r="T40">
        <v>2</v>
      </c>
      <c r="U40">
        <v>16</v>
      </c>
      <c r="V40" s="10">
        <v>0</v>
      </c>
      <c r="W40" s="2">
        <f t="shared" si="0"/>
        <v>2.8</v>
      </c>
    </row>
    <row r="41" spans="1:23" ht="12.75">
      <c r="A41" s="3">
        <v>1362</v>
      </c>
      <c r="E41" s="6">
        <v>5.2</v>
      </c>
      <c r="J41" s="6">
        <v>2.483</v>
      </c>
      <c r="L41">
        <v>3</v>
      </c>
      <c r="M41" s="10">
        <v>4</v>
      </c>
      <c r="N41" s="9">
        <v>10</v>
      </c>
      <c r="O41" s="2">
        <f t="shared" si="1"/>
        <v>3.2416666666666667</v>
      </c>
      <c r="T41">
        <v>2</v>
      </c>
      <c r="U41">
        <v>9</v>
      </c>
      <c r="V41" s="10">
        <v>8</v>
      </c>
      <c r="W41" s="2">
        <f aca="true" t="shared" si="2" ref="W41:W72">T41+(U41/20)+(V41/240)</f>
        <v>2.4833333333333334</v>
      </c>
    </row>
    <row r="42" spans="1:23" ht="12.75">
      <c r="A42" s="3">
        <v>1363</v>
      </c>
      <c r="E42" s="6">
        <v>4.375</v>
      </c>
      <c r="J42" s="6">
        <v>2.483</v>
      </c>
      <c r="N42" s="9"/>
      <c r="O42" s="2">
        <f t="shared" si="1"/>
        <v>0</v>
      </c>
      <c r="T42">
        <v>2</v>
      </c>
      <c r="U42">
        <v>9</v>
      </c>
      <c r="V42" s="10">
        <v>8</v>
      </c>
      <c r="W42" s="2">
        <f t="shared" si="2"/>
        <v>2.4833333333333334</v>
      </c>
    </row>
    <row r="43" spans="1:23" ht="12.75">
      <c r="A43" s="3">
        <v>1364</v>
      </c>
      <c r="N43" s="9"/>
      <c r="O43" s="2">
        <f aca="true" t="shared" si="3" ref="O43:O74">L43+(M43/20)+(N43/240)</f>
        <v>0</v>
      </c>
      <c r="W43" s="2">
        <f t="shared" si="2"/>
        <v>0</v>
      </c>
    </row>
    <row r="44" spans="1:23" ht="12.75">
      <c r="A44" s="3">
        <v>1365</v>
      </c>
      <c r="N44" s="9"/>
      <c r="O44" s="2">
        <f t="shared" si="3"/>
        <v>0</v>
      </c>
      <c r="W44" s="2">
        <f t="shared" si="2"/>
        <v>0</v>
      </c>
    </row>
    <row r="45" spans="1:23" ht="12.75">
      <c r="A45" s="3">
        <v>1366</v>
      </c>
      <c r="E45" s="6">
        <v>5.379</v>
      </c>
      <c r="J45" s="6">
        <v>2.579</v>
      </c>
      <c r="N45" s="9"/>
      <c r="O45" s="2">
        <f t="shared" si="3"/>
        <v>0</v>
      </c>
      <c r="T45">
        <v>3</v>
      </c>
      <c r="U45">
        <v>2</v>
      </c>
      <c r="V45" s="10">
        <v>4</v>
      </c>
      <c r="W45" s="2">
        <f t="shared" si="2"/>
        <v>3.1166666666666667</v>
      </c>
    </row>
    <row r="46" spans="1:23" ht="12.75">
      <c r="A46" s="3">
        <v>1367</v>
      </c>
      <c r="E46" s="6">
        <v>5.163</v>
      </c>
      <c r="J46" s="6">
        <v>2.796</v>
      </c>
      <c r="L46">
        <v>4</v>
      </c>
      <c r="M46" s="10">
        <v>8</v>
      </c>
      <c r="N46" s="9">
        <v>2</v>
      </c>
      <c r="O46" s="2">
        <f t="shared" si="3"/>
        <v>4.408333333333334</v>
      </c>
      <c r="T46">
        <v>2</v>
      </c>
      <c r="U46">
        <v>18</v>
      </c>
      <c r="V46" s="10">
        <v>1</v>
      </c>
      <c r="W46" s="2">
        <f t="shared" si="2"/>
        <v>2.904166666666667</v>
      </c>
    </row>
    <row r="47" spans="1:23" ht="12.75">
      <c r="A47" s="3">
        <v>1368</v>
      </c>
      <c r="E47" s="6">
        <v>4.838</v>
      </c>
      <c r="J47" s="6">
        <v>2.904</v>
      </c>
      <c r="L47">
        <v>3</v>
      </c>
      <c r="M47" s="10">
        <v>15</v>
      </c>
      <c r="N47" s="9">
        <v>3</v>
      </c>
      <c r="O47" s="2">
        <f t="shared" si="3"/>
        <v>3.7625</v>
      </c>
      <c r="T47">
        <v>3</v>
      </c>
      <c r="U47">
        <v>0</v>
      </c>
      <c r="V47" s="10">
        <v>2</v>
      </c>
      <c r="W47" s="2">
        <f t="shared" si="2"/>
        <v>3.0083333333333333</v>
      </c>
    </row>
    <row r="48" spans="1:23" ht="12.75">
      <c r="A48" s="3">
        <v>1369</v>
      </c>
      <c r="E48" s="6">
        <v>5.592</v>
      </c>
      <c r="J48" s="6">
        <v>3.225</v>
      </c>
      <c r="L48">
        <v>4</v>
      </c>
      <c r="M48" s="10">
        <v>16</v>
      </c>
      <c r="N48" s="9">
        <v>9</v>
      </c>
      <c r="O48" s="2">
        <f t="shared" si="3"/>
        <v>4.8374999999999995</v>
      </c>
      <c r="T48">
        <v>3</v>
      </c>
      <c r="U48">
        <v>6</v>
      </c>
      <c r="V48" s="10">
        <v>8</v>
      </c>
      <c r="W48" s="2">
        <f t="shared" si="2"/>
        <v>3.333333333333333</v>
      </c>
    </row>
    <row r="49" spans="1:23" ht="12.75">
      <c r="A49" s="3">
        <v>1370</v>
      </c>
      <c r="E49" s="6">
        <v>5.913</v>
      </c>
      <c r="J49" s="6">
        <v>3.333</v>
      </c>
      <c r="L49">
        <v>5</v>
      </c>
      <c r="M49" s="10">
        <v>3</v>
      </c>
      <c r="N49" s="9">
        <v>3</v>
      </c>
      <c r="O49" s="2">
        <f t="shared" si="3"/>
        <v>5.1625000000000005</v>
      </c>
      <c r="T49">
        <v>3</v>
      </c>
      <c r="U49">
        <v>19</v>
      </c>
      <c r="V49" s="10">
        <v>7</v>
      </c>
      <c r="W49" s="2">
        <f t="shared" si="2"/>
        <v>3.979166666666667</v>
      </c>
    </row>
    <row r="50" spans="1:23" ht="12.75">
      <c r="A50" s="3">
        <v>1371</v>
      </c>
      <c r="N50" s="9"/>
      <c r="O50" s="2">
        <f t="shared" si="3"/>
        <v>0</v>
      </c>
      <c r="W50" s="2">
        <f t="shared" si="2"/>
        <v>0</v>
      </c>
    </row>
    <row r="51" spans="1:23" ht="12.75">
      <c r="A51" s="3">
        <v>1372</v>
      </c>
      <c r="N51" s="9"/>
      <c r="O51" s="2">
        <f t="shared" si="3"/>
        <v>0</v>
      </c>
      <c r="W51" s="2">
        <f t="shared" si="2"/>
        <v>0</v>
      </c>
    </row>
    <row r="52" spans="1:23" ht="12.75">
      <c r="A52" s="3">
        <v>1373</v>
      </c>
      <c r="E52" s="6">
        <v>5</v>
      </c>
      <c r="J52" s="6">
        <v>3.979</v>
      </c>
      <c r="L52">
        <v>5</v>
      </c>
      <c r="M52" s="10">
        <v>14</v>
      </c>
      <c r="N52" s="9">
        <v>0</v>
      </c>
      <c r="O52" s="2">
        <f t="shared" si="3"/>
        <v>5.7</v>
      </c>
      <c r="T52">
        <v>3</v>
      </c>
      <c r="U52">
        <v>13</v>
      </c>
      <c r="V52" s="10">
        <v>1</v>
      </c>
      <c r="W52" s="2">
        <f t="shared" si="2"/>
        <v>3.654166666666667</v>
      </c>
    </row>
    <row r="53" spans="1:23" ht="12.75">
      <c r="A53" s="3">
        <v>1374</v>
      </c>
      <c r="N53" s="9"/>
      <c r="O53" s="2">
        <f t="shared" si="3"/>
        <v>0</v>
      </c>
      <c r="W53" s="2">
        <f t="shared" si="2"/>
        <v>0</v>
      </c>
    </row>
    <row r="54" spans="1:23" ht="12.75">
      <c r="A54" s="3">
        <v>1375</v>
      </c>
      <c r="N54" s="9"/>
      <c r="O54" s="2">
        <f t="shared" si="3"/>
        <v>0</v>
      </c>
      <c r="W54" s="2">
        <f t="shared" si="2"/>
        <v>0</v>
      </c>
    </row>
    <row r="55" spans="1:23" ht="12.75">
      <c r="A55" s="3">
        <v>1376</v>
      </c>
      <c r="N55" s="9"/>
      <c r="O55" s="2">
        <f t="shared" si="3"/>
        <v>0</v>
      </c>
      <c r="W55" s="2">
        <f t="shared" si="2"/>
        <v>0</v>
      </c>
    </row>
    <row r="56" spans="1:23" ht="12.75">
      <c r="A56" s="3">
        <v>1377</v>
      </c>
      <c r="E56" s="6">
        <v>6</v>
      </c>
      <c r="J56" s="6">
        <v>3.55</v>
      </c>
      <c r="L56">
        <v>6</v>
      </c>
      <c r="M56" s="10">
        <v>9</v>
      </c>
      <c r="N56" s="9">
        <v>0</v>
      </c>
      <c r="O56" s="2">
        <f t="shared" si="3"/>
        <v>6.45</v>
      </c>
      <c r="W56" s="2">
        <f t="shared" si="2"/>
        <v>0</v>
      </c>
    </row>
    <row r="57" spans="1:23" ht="12.75">
      <c r="A57" s="3">
        <v>1378</v>
      </c>
      <c r="E57" s="6">
        <v>7.6</v>
      </c>
      <c r="J57" s="6">
        <v>3.667</v>
      </c>
      <c r="L57">
        <v>7</v>
      </c>
      <c r="M57" s="10">
        <v>10</v>
      </c>
      <c r="N57" s="9">
        <v>6</v>
      </c>
      <c r="O57" s="2">
        <f t="shared" si="3"/>
        <v>7.525</v>
      </c>
      <c r="T57">
        <v>4</v>
      </c>
      <c r="U57">
        <v>1</v>
      </c>
      <c r="V57" s="10">
        <v>11</v>
      </c>
      <c r="W57" s="2">
        <f t="shared" si="2"/>
        <v>4.095833333333333</v>
      </c>
    </row>
    <row r="58" spans="1:23" ht="12.75">
      <c r="A58" s="3">
        <v>1379</v>
      </c>
      <c r="N58" s="9"/>
      <c r="O58" s="2">
        <f t="shared" si="3"/>
        <v>0</v>
      </c>
      <c r="W58" s="2">
        <f t="shared" si="2"/>
        <v>0</v>
      </c>
    </row>
    <row r="59" spans="1:23" ht="12.75">
      <c r="A59" s="3">
        <v>1380</v>
      </c>
      <c r="N59" s="9"/>
      <c r="O59" s="2">
        <f t="shared" si="3"/>
        <v>0</v>
      </c>
      <c r="W59" s="2">
        <f t="shared" si="2"/>
        <v>0</v>
      </c>
    </row>
    <row r="60" spans="1:23" ht="12.75">
      <c r="A60" s="3">
        <v>1381</v>
      </c>
      <c r="E60" s="6">
        <v>7.5</v>
      </c>
      <c r="J60" s="6">
        <v>4</v>
      </c>
      <c r="N60" s="9"/>
      <c r="O60" s="2">
        <f t="shared" si="3"/>
        <v>0</v>
      </c>
      <c r="W60" s="2">
        <f t="shared" si="2"/>
        <v>0</v>
      </c>
    </row>
    <row r="61" spans="1:23" ht="12.75">
      <c r="A61" s="3">
        <v>1382</v>
      </c>
      <c r="E61" s="6">
        <v>7.5</v>
      </c>
      <c r="J61" s="6">
        <v>3.979</v>
      </c>
      <c r="L61">
        <v>6</v>
      </c>
      <c r="M61" s="10">
        <v>19</v>
      </c>
      <c r="N61" s="9">
        <v>9</v>
      </c>
      <c r="O61" s="2">
        <f t="shared" si="3"/>
        <v>6.9875</v>
      </c>
      <c r="T61">
        <v>4</v>
      </c>
      <c r="U61">
        <v>6</v>
      </c>
      <c r="V61" s="10">
        <v>0</v>
      </c>
      <c r="W61" s="2">
        <f t="shared" si="2"/>
        <v>4.3</v>
      </c>
    </row>
    <row r="62" spans="1:23" ht="12.75">
      <c r="A62" s="3">
        <v>1383</v>
      </c>
      <c r="L62">
        <v>6</v>
      </c>
      <c r="M62" s="10">
        <v>17</v>
      </c>
      <c r="N62" s="10">
        <v>8</v>
      </c>
      <c r="O62" s="2">
        <f t="shared" si="3"/>
        <v>6.883333333333333</v>
      </c>
      <c r="W62" s="2">
        <f t="shared" si="2"/>
        <v>0</v>
      </c>
    </row>
    <row r="63" spans="1:23" ht="12.75">
      <c r="A63" s="3">
        <v>1384</v>
      </c>
      <c r="O63" s="2">
        <f t="shared" si="3"/>
        <v>0</v>
      </c>
      <c r="W63" s="2">
        <f t="shared" si="2"/>
        <v>0</v>
      </c>
    </row>
    <row r="64" spans="1:23" ht="12.75">
      <c r="A64" s="3">
        <v>1385</v>
      </c>
      <c r="O64" s="2">
        <f t="shared" si="3"/>
        <v>0</v>
      </c>
      <c r="W64" s="2">
        <f t="shared" si="2"/>
        <v>0</v>
      </c>
    </row>
    <row r="65" spans="1:23" ht="12.75">
      <c r="A65" s="3">
        <v>1386</v>
      </c>
      <c r="O65" s="2">
        <f t="shared" si="3"/>
        <v>0</v>
      </c>
      <c r="W65" s="2">
        <f t="shared" si="2"/>
        <v>0</v>
      </c>
    </row>
    <row r="66" spans="1:23" ht="12.75">
      <c r="A66" s="3">
        <v>1387</v>
      </c>
      <c r="O66" s="2">
        <f t="shared" si="3"/>
        <v>0</v>
      </c>
      <c r="W66" s="2">
        <f t="shared" si="2"/>
        <v>0</v>
      </c>
    </row>
    <row r="67" spans="1:23" ht="12.75">
      <c r="A67" s="3">
        <v>1388</v>
      </c>
      <c r="O67" s="2">
        <f t="shared" si="3"/>
        <v>0</v>
      </c>
      <c r="W67" s="2">
        <f t="shared" si="2"/>
        <v>0</v>
      </c>
    </row>
    <row r="68" spans="1:23" ht="12.75">
      <c r="A68" s="3">
        <v>1389</v>
      </c>
      <c r="O68" s="2">
        <f t="shared" si="3"/>
        <v>0</v>
      </c>
      <c r="W68" s="2">
        <f t="shared" si="2"/>
        <v>0</v>
      </c>
    </row>
    <row r="69" spans="1:23" ht="12.75">
      <c r="A69" s="3">
        <v>1390</v>
      </c>
      <c r="E69" s="6">
        <v>5.958</v>
      </c>
      <c r="O69" s="2">
        <f t="shared" si="3"/>
        <v>0</v>
      </c>
      <c r="W69" s="2">
        <f t="shared" si="2"/>
        <v>0</v>
      </c>
    </row>
    <row r="70" spans="1:23" ht="12.75">
      <c r="A70" s="3">
        <v>1391</v>
      </c>
      <c r="E70" s="6">
        <v>5.538</v>
      </c>
      <c r="L70">
        <v>7</v>
      </c>
      <c r="M70" s="10">
        <v>15</v>
      </c>
      <c r="N70" s="10">
        <v>2</v>
      </c>
      <c r="O70" s="2">
        <f t="shared" si="3"/>
        <v>7.758333333333334</v>
      </c>
      <c r="W70" s="2">
        <f t="shared" si="2"/>
        <v>0</v>
      </c>
    </row>
    <row r="71" spans="1:23" ht="12.75">
      <c r="A71" s="3">
        <v>1392</v>
      </c>
      <c r="O71" s="2">
        <f t="shared" si="3"/>
        <v>0</v>
      </c>
      <c r="W71" s="2">
        <f t="shared" si="2"/>
        <v>0</v>
      </c>
    </row>
    <row r="72" spans="1:23" ht="12.75">
      <c r="A72" s="3">
        <v>1393</v>
      </c>
      <c r="O72" s="2">
        <f t="shared" si="3"/>
        <v>0</v>
      </c>
      <c r="W72" s="2">
        <f t="shared" si="2"/>
        <v>0</v>
      </c>
    </row>
    <row r="73" spans="1:23" ht="12.75">
      <c r="A73" s="3">
        <v>1394</v>
      </c>
      <c r="O73" s="2">
        <f t="shared" si="3"/>
        <v>0</v>
      </c>
      <c r="W73" s="2">
        <f aca="true" t="shared" si="4" ref="W73:W79">T73+(U73/20)+(V73/240)</f>
        <v>0</v>
      </c>
    </row>
    <row r="74" spans="1:23" ht="12.75">
      <c r="A74" s="3">
        <v>1395</v>
      </c>
      <c r="O74" s="2">
        <f t="shared" si="3"/>
        <v>0</v>
      </c>
      <c r="W74" s="2">
        <f t="shared" si="4"/>
        <v>0</v>
      </c>
    </row>
    <row r="75" spans="1:23" ht="12.75">
      <c r="A75" s="3">
        <v>1396</v>
      </c>
      <c r="O75" s="2">
        <f aca="true" t="shared" si="5" ref="O75:O88">L75+(M75/20)+(N75/240)</f>
        <v>0</v>
      </c>
      <c r="W75" s="2">
        <f t="shared" si="4"/>
        <v>0</v>
      </c>
    </row>
    <row r="76" spans="1:23" ht="12.75">
      <c r="A76" s="3">
        <v>1397</v>
      </c>
      <c r="O76" s="2">
        <f t="shared" si="5"/>
        <v>0</v>
      </c>
      <c r="W76" s="2">
        <f t="shared" si="4"/>
        <v>0</v>
      </c>
    </row>
    <row r="77" spans="1:23" ht="12.75">
      <c r="A77" s="3">
        <v>1398</v>
      </c>
      <c r="O77" s="2">
        <f t="shared" si="5"/>
        <v>0</v>
      </c>
      <c r="W77" s="2">
        <f t="shared" si="4"/>
        <v>0</v>
      </c>
    </row>
    <row r="78" spans="1:23" ht="12.75">
      <c r="A78" s="3">
        <v>1399</v>
      </c>
      <c r="O78" s="2">
        <f t="shared" si="5"/>
        <v>0</v>
      </c>
      <c r="W78" s="2">
        <f t="shared" si="4"/>
        <v>0</v>
      </c>
    </row>
    <row r="79" spans="1:23" ht="12.75">
      <c r="A79" s="3">
        <v>1400</v>
      </c>
      <c r="O79" s="2">
        <f t="shared" si="5"/>
        <v>0</v>
      </c>
      <c r="W79" s="2">
        <f t="shared" si="4"/>
        <v>0</v>
      </c>
    </row>
    <row r="80" spans="1:15" ht="12.75">
      <c r="A80" s="3">
        <v>1401</v>
      </c>
      <c r="O80" s="2">
        <f t="shared" si="5"/>
        <v>0</v>
      </c>
    </row>
    <row r="81" spans="1:15" ht="12.75">
      <c r="A81" s="3">
        <v>1402</v>
      </c>
      <c r="E81" s="6">
        <v>5.36</v>
      </c>
      <c r="O81" s="2">
        <f t="shared" si="5"/>
        <v>0</v>
      </c>
    </row>
    <row r="82" spans="1:15" ht="12.75">
      <c r="A82" s="3">
        <v>1403</v>
      </c>
      <c r="E82" s="6">
        <v>6.479</v>
      </c>
      <c r="O82" s="2">
        <f t="shared" si="5"/>
        <v>0</v>
      </c>
    </row>
    <row r="83" spans="1:15" ht="12.75">
      <c r="A83" s="3">
        <v>1404</v>
      </c>
      <c r="O83" s="2">
        <f t="shared" si="5"/>
        <v>0</v>
      </c>
    </row>
    <row r="84" spans="1:15" ht="12.75">
      <c r="A84" s="3">
        <v>1405</v>
      </c>
      <c r="E84" s="6">
        <v>5.894</v>
      </c>
      <c r="O84" s="2">
        <f t="shared" si="5"/>
        <v>0</v>
      </c>
    </row>
    <row r="85" spans="1:19" ht="12.75">
      <c r="A85" s="3">
        <v>1406</v>
      </c>
      <c r="E85" s="6">
        <v>6</v>
      </c>
      <c r="I85" s="6">
        <v>6</v>
      </c>
      <c r="O85" s="2">
        <f t="shared" si="5"/>
        <v>0</v>
      </c>
      <c r="P85">
        <v>5</v>
      </c>
      <c r="Q85">
        <v>12</v>
      </c>
      <c r="R85">
        <v>0</v>
      </c>
      <c r="S85" s="2">
        <f aca="true" t="shared" si="6" ref="S85:S116">P85+(Q85/20)+(R85/240)</f>
        <v>5.6</v>
      </c>
    </row>
    <row r="86" spans="1:19" ht="12.75">
      <c r="A86" s="3">
        <v>1407</v>
      </c>
      <c r="E86" s="6">
        <v>6.167</v>
      </c>
      <c r="I86" s="6">
        <v>6</v>
      </c>
      <c r="O86" s="2">
        <f t="shared" si="5"/>
        <v>0</v>
      </c>
      <c r="P86">
        <v>5</v>
      </c>
      <c r="Q86">
        <v>7</v>
      </c>
      <c r="R86">
        <v>0</v>
      </c>
      <c r="S86" s="2">
        <f t="shared" si="6"/>
        <v>5.35</v>
      </c>
    </row>
    <row r="87" spans="1:19" ht="12.75">
      <c r="A87" s="3">
        <v>1408</v>
      </c>
      <c r="E87" s="6">
        <v>6.05</v>
      </c>
      <c r="I87" s="6">
        <v>6</v>
      </c>
      <c r="O87" s="2">
        <f t="shared" si="5"/>
        <v>0</v>
      </c>
      <c r="P87">
        <v>5</v>
      </c>
      <c r="Q87">
        <v>11</v>
      </c>
      <c r="R87">
        <v>1</v>
      </c>
      <c r="S87" s="2">
        <f t="shared" si="6"/>
        <v>5.554166666666666</v>
      </c>
    </row>
    <row r="88" spans="1:19" ht="12.75">
      <c r="A88" s="3">
        <v>1409</v>
      </c>
      <c r="E88" s="6">
        <v>5.5</v>
      </c>
      <c r="I88" s="6">
        <v>5.5</v>
      </c>
      <c r="O88" s="2">
        <f t="shared" si="5"/>
        <v>0</v>
      </c>
      <c r="P88">
        <v>4</v>
      </c>
      <c r="Q88">
        <v>16</v>
      </c>
      <c r="R88">
        <v>9</v>
      </c>
      <c r="S88" s="2">
        <f t="shared" si="6"/>
        <v>4.8374999999999995</v>
      </c>
    </row>
    <row r="89" spans="1:19" ht="12.75">
      <c r="A89" s="3">
        <v>1410</v>
      </c>
      <c r="E89" s="6">
        <v>5.5</v>
      </c>
      <c r="I89" s="6">
        <v>5.5</v>
      </c>
      <c r="O89" s="2">
        <f>L90+(M90/20)+(N90/240)</f>
        <v>4</v>
      </c>
      <c r="P89">
        <v>4</v>
      </c>
      <c r="Q89">
        <v>16</v>
      </c>
      <c r="R89">
        <v>9</v>
      </c>
      <c r="S89" s="2">
        <f t="shared" si="6"/>
        <v>4.8374999999999995</v>
      </c>
    </row>
    <row r="90" spans="1:19" ht="12.75">
      <c r="A90" s="3">
        <v>1411</v>
      </c>
      <c r="E90" s="6">
        <v>5.865</v>
      </c>
      <c r="I90" s="6">
        <v>5.504</v>
      </c>
      <c r="L90">
        <v>4</v>
      </c>
      <c r="M90" s="10">
        <v>0</v>
      </c>
      <c r="N90" s="10">
        <v>0</v>
      </c>
      <c r="O90" s="2">
        <f>L91+(M91/20)+(N91/240)</f>
        <v>4</v>
      </c>
      <c r="P90">
        <v>4</v>
      </c>
      <c r="Q90">
        <v>16</v>
      </c>
      <c r="R90">
        <v>9</v>
      </c>
      <c r="S90" s="2">
        <f t="shared" si="6"/>
        <v>4.8374999999999995</v>
      </c>
    </row>
    <row r="91" spans="1:19" ht="12.75">
      <c r="A91" s="3">
        <v>1412</v>
      </c>
      <c r="E91" s="6">
        <v>5.7</v>
      </c>
      <c r="I91" s="6">
        <v>5.5</v>
      </c>
      <c r="L91">
        <v>4</v>
      </c>
      <c r="M91" s="10">
        <v>0</v>
      </c>
      <c r="N91" s="10">
        <v>0</v>
      </c>
      <c r="O91" s="2">
        <f aca="true" t="shared" si="7" ref="O91:O122">L91+(M91/20)+(N91/240)</f>
        <v>4</v>
      </c>
      <c r="P91">
        <v>4</v>
      </c>
      <c r="Q91">
        <v>16</v>
      </c>
      <c r="R91">
        <v>9</v>
      </c>
      <c r="S91" s="2">
        <f t="shared" si="6"/>
        <v>4.8374999999999995</v>
      </c>
    </row>
    <row r="92" spans="1:19" ht="12.75">
      <c r="A92" s="3">
        <v>1413</v>
      </c>
      <c r="E92" s="6">
        <v>6</v>
      </c>
      <c r="I92" s="6">
        <v>5.8</v>
      </c>
      <c r="O92" s="2">
        <f t="shared" si="7"/>
        <v>0</v>
      </c>
      <c r="P92">
        <v>4</v>
      </c>
      <c r="Q92">
        <v>16</v>
      </c>
      <c r="R92">
        <v>9</v>
      </c>
      <c r="S92" s="2">
        <f t="shared" si="6"/>
        <v>4.8374999999999995</v>
      </c>
    </row>
    <row r="93" spans="1:19" ht="12.75">
      <c r="A93" s="3">
        <v>1414</v>
      </c>
      <c r="E93" s="6">
        <v>5.9</v>
      </c>
      <c r="I93" s="6">
        <v>5.902</v>
      </c>
      <c r="L93">
        <v>4</v>
      </c>
      <c r="M93" s="10">
        <v>1</v>
      </c>
      <c r="N93" s="10">
        <v>9</v>
      </c>
      <c r="O93" s="2">
        <f t="shared" si="7"/>
        <v>4.0874999999999995</v>
      </c>
      <c r="P93">
        <v>4</v>
      </c>
      <c r="Q93">
        <v>13</v>
      </c>
      <c r="R93">
        <v>6</v>
      </c>
      <c r="S93" s="2">
        <f t="shared" si="6"/>
        <v>4.675000000000001</v>
      </c>
    </row>
    <row r="94" spans="1:19" ht="12.75">
      <c r="A94" s="3">
        <v>1415</v>
      </c>
      <c r="E94" s="6">
        <v>5.8</v>
      </c>
      <c r="I94" s="6">
        <v>5.7</v>
      </c>
      <c r="L94">
        <v>4</v>
      </c>
      <c r="M94" s="10">
        <v>3</v>
      </c>
      <c r="N94" s="10">
        <v>10</v>
      </c>
      <c r="O94" s="2">
        <f t="shared" si="7"/>
        <v>4.191666666666667</v>
      </c>
      <c r="P94">
        <v>4</v>
      </c>
      <c r="Q94">
        <v>16</v>
      </c>
      <c r="R94">
        <v>9</v>
      </c>
      <c r="S94" s="2">
        <f t="shared" si="6"/>
        <v>4.8374999999999995</v>
      </c>
    </row>
    <row r="95" spans="1:19" ht="12.75">
      <c r="A95" s="3">
        <v>1416</v>
      </c>
      <c r="E95" s="6">
        <v>6</v>
      </c>
      <c r="I95" s="6">
        <v>5.7</v>
      </c>
      <c r="O95" s="2">
        <f t="shared" si="7"/>
        <v>0</v>
      </c>
      <c r="P95">
        <v>5</v>
      </c>
      <c r="Q95">
        <v>0</v>
      </c>
      <c r="R95">
        <v>0</v>
      </c>
      <c r="S95" s="2">
        <f t="shared" si="6"/>
        <v>5</v>
      </c>
    </row>
    <row r="96" spans="1:19" ht="12.75">
      <c r="A96" s="3">
        <v>1417</v>
      </c>
      <c r="E96" s="6">
        <v>6.05</v>
      </c>
      <c r="I96" s="6">
        <v>5.8</v>
      </c>
      <c r="O96" s="2">
        <f t="shared" si="7"/>
        <v>0</v>
      </c>
      <c r="P96">
        <v>5</v>
      </c>
      <c r="Q96">
        <v>3</v>
      </c>
      <c r="R96">
        <v>3</v>
      </c>
      <c r="S96" s="2">
        <f t="shared" si="6"/>
        <v>5.1625000000000005</v>
      </c>
    </row>
    <row r="97" spans="1:19" ht="12.75">
      <c r="A97" s="3">
        <v>1418</v>
      </c>
      <c r="E97" s="6">
        <v>5.775</v>
      </c>
      <c r="I97" s="6">
        <v>5.05</v>
      </c>
      <c r="O97" s="2">
        <f t="shared" si="7"/>
        <v>0</v>
      </c>
      <c r="P97">
        <v>4</v>
      </c>
      <c r="Q97">
        <v>18</v>
      </c>
      <c r="R97">
        <v>11</v>
      </c>
      <c r="S97" s="2">
        <f t="shared" si="6"/>
        <v>4.945833333333334</v>
      </c>
    </row>
    <row r="98" spans="1:19" ht="12.75">
      <c r="A98" s="3">
        <v>1419</v>
      </c>
      <c r="E98" s="6">
        <v>6.05</v>
      </c>
      <c r="I98" s="6">
        <v>5.65</v>
      </c>
      <c r="O98" s="2">
        <f t="shared" si="7"/>
        <v>0</v>
      </c>
      <c r="P98">
        <v>4</v>
      </c>
      <c r="Q98">
        <v>16</v>
      </c>
      <c r="R98">
        <v>9</v>
      </c>
      <c r="S98" s="2">
        <f t="shared" si="6"/>
        <v>4.8374999999999995</v>
      </c>
    </row>
    <row r="99" spans="1:19" ht="12.75">
      <c r="A99" s="3">
        <v>1420</v>
      </c>
      <c r="E99" s="6">
        <v>6.508</v>
      </c>
      <c r="I99" s="6">
        <v>5.75</v>
      </c>
      <c r="L99">
        <v>4</v>
      </c>
      <c r="M99" s="10">
        <v>1</v>
      </c>
      <c r="N99" s="10">
        <v>9</v>
      </c>
      <c r="O99" s="2">
        <f t="shared" si="7"/>
        <v>4.0874999999999995</v>
      </c>
      <c r="P99">
        <v>4</v>
      </c>
      <c r="Q99">
        <v>14</v>
      </c>
      <c r="R99">
        <v>7</v>
      </c>
      <c r="S99" s="2">
        <f t="shared" si="6"/>
        <v>4.729166666666667</v>
      </c>
    </row>
    <row r="100" spans="1:19" ht="12.75">
      <c r="A100" s="3">
        <v>1421</v>
      </c>
      <c r="E100" s="6">
        <v>6</v>
      </c>
      <c r="I100" s="6">
        <v>5.775</v>
      </c>
      <c r="O100" s="2">
        <f t="shared" si="7"/>
        <v>0</v>
      </c>
      <c r="P100">
        <v>5</v>
      </c>
      <c r="Q100">
        <v>3</v>
      </c>
      <c r="R100">
        <v>3</v>
      </c>
      <c r="S100" s="2">
        <f t="shared" si="6"/>
        <v>5.1625000000000005</v>
      </c>
    </row>
    <row r="101" spans="1:19" ht="12.75">
      <c r="A101" s="3">
        <v>1422</v>
      </c>
      <c r="E101" s="6">
        <v>6</v>
      </c>
      <c r="I101" s="6">
        <v>5.775</v>
      </c>
      <c r="O101" s="2">
        <f t="shared" si="7"/>
        <v>0</v>
      </c>
      <c r="P101">
        <v>4</v>
      </c>
      <c r="Q101">
        <v>12</v>
      </c>
      <c r="R101">
        <v>5</v>
      </c>
      <c r="S101" s="2">
        <f t="shared" si="6"/>
        <v>4.620833333333333</v>
      </c>
    </row>
    <row r="102" spans="1:19" ht="12.75">
      <c r="A102" s="3">
        <v>1423</v>
      </c>
      <c r="E102" s="6">
        <v>5.9</v>
      </c>
      <c r="I102" s="6">
        <v>5.2</v>
      </c>
      <c r="O102" s="2">
        <f t="shared" si="7"/>
        <v>0</v>
      </c>
      <c r="P102">
        <v>4</v>
      </c>
      <c r="Q102">
        <v>11</v>
      </c>
      <c r="R102">
        <v>5</v>
      </c>
      <c r="S102" s="2">
        <f t="shared" si="6"/>
        <v>4.570833333333333</v>
      </c>
    </row>
    <row r="103" spans="1:19" ht="12.75">
      <c r="A103" s="3">
        <v>1424</v>
      </c>
      <c r="E103" s="6">
        <v>6</v>
      </c>
      <c r="I103" s="6">
        <v>5.6</v>
      </c>
      <c r="O103" s="2">
        <f t="shared" si="7"/>
        <v>0</v>
      </c>
      <c r="P103">
        <v>4</v>
      </c>
      <c r="Q103">
        <v>18</v>
      </c>
      <c r="R103">
        <v>11</v>
      </c>
      <c r="S103" s="2">
        <f t="shared" si="6"/>
        <v>4.945833333333334</v>
      </c>
    </row>
    <row r="104" spans="1:19" ht="12.75">
      <c r="A104" s="3">
        <v>1425</v>
      </c>
      <c r="E104" s="6">
        <v>6.084</v>
      </c>
      <c r="I104" s="6">
        <v>5.3</v>
      </c>
      <c r="O104" s="2">
        <f t="shared" si="7"/>
        <v>0</v>
      </c>
      <c r="P104">
        <v>5</v>
      </c>
      <c r="Q104">
        <v>1</v>
      </c>
      <c r="R104">
        <v>1</v>
      </c>
      <c r="S104" s="2">
        <f t="shared" si="6"/>
        <v>5.054166666666666</v>
      </c>
    </row>
    <row r="105" spans="1:19" ht="12.75">
      <c r="A105" s="3">
        <v>1426</v>
      </c>
      <c r="E105" s="6">
        <v>6</v>
      </c>
      <c r="I105" s="6">
        <v>5.508</v>
      </c>
      <c r="L105">
        <v>4</v>
      </c>
      <c r="M105" s="10">
        <v>1</v>
      </c>
      <c r="N105" s="10">
        <v>9</v>
      </c>
      <c r="O105" s="2">
        <f t="shared" si="7"/>
        <v>4.0874999999999995</v>
      </c>
      <c r="P105">
        <v>5</v>
      </c>
      <c r="Q105">
        <v>7</v>
      </c>
      <c r="R105">
        <v>6</v>
      </c>
      <c r="S105" s="2">
        <f t="shared" si="6"/>
        <v>5.375</v>
      </c>
    </row>
    <row r="106" spans="1:19" ht="12.75">
      <c r="A106" s="3">
        <v>1427</v>
      </c>
      <c r="E106" s="6">
        <v>6</v>
      </c>
      <c r="I106" s="6">
        <v>5.508</v>
      </c>
      <c r="L106">
        <v>4</v>
      </c>
      <c r="M106" s="10">
        <v>1</v>
      </c>
      <c r="N106" s="10">
        <v>9</v>
      </c>
      <c r="O106" s="2">
        <f t="shared" si="7"/>
        <v>4.0874999999999995</v>
      </c>
      <c r="P106">
        <v>4</v>
      </c>
      <c r="Q106">
        <v>18</v>
      </c>
      <c r="R106">
        <v>11</v>
      </c>
      <c r="S106" s="2">
        <f t="shared" si="6"/>
        <v>4.945833333333334</v>
      </c>
    </row>
    <row r="107" spans="1:19" ht="12.75">
      <c r="A107" s="3">
        <v>1428</v>
      </c>
      <c r="E107" s="6">
        <v>6</v>
      </c>
      <c r="I107" s="6">
        <v>5.508</v>
      </c>
      <c r="O107" s="2">
        <f t="shared" si="7"/>
        <v>0</v>
      </c>
      <c r="P107">
        <v>5</v>
      </c>
      <c r="Q107">
        <v>3</v>
      </c>
      <c r="R107">
        <v>3</v>
      </c>
      <c r="S107" s="2">
        <f t="shared" si="6"/>
        <v>5.1625000000000005</v>
      </c>
    </row>
    <row r="108" spans="1:19" ht="12.75">
      <c r="A108" s="3">
        <v>1429</v>
      </c>
      <c r="E108" s="6">
        <v>6.233</v>
      </c>
      <c r="I108" s="6">
        <v>5.208</v>
      </c>
      <c r="L108">
        <v>4</v>
      </c>
      <c r="M108" s="10">
        <v>1</v>
      </c>
      <c r="N108" s="10">
        <v>9</v>
      </c>
      <c r="O108" s="2">
        <f t="shared" si="7"/>
        <v>4.0874999999999995</v>
      </c>
      <c r="P108">
        <v>5</v>
      </c>
      <c r="Q108">
        <v>1</v>
      </c>
      <c r="R108">
        <v>1</v>
      </c>
      <c r="S108" s="2">
        <f t="shared" si="6"/>
        <v>5.054166666666666</v>
      </c>
    </row>
    <row r="109" spans="1:19" ht="12.75">
      <c r="A109" s="3">
        <v>1430</v>
      </c>
      <c r="E109" s="6">
        <v>6</v>
      </c>
      <c r="I109" s="6">
        <v>5.717</v>
      </c>
      <c r="L109">
        <v>4</v>
      </c>
      <c r="M109" s="10">
        <v>10</v>
      </c>
      <c r="N109" s="10">
        <v>4</v>
      </c>
      <c r="O109" s="2">
        <f t="shared" si="7"/>
        <v>4.516666666666667</v>
      </c>
      <c r="P109">
        <v>5</v>
      </c>
      <c r="Q109">
        <v>11</v>
      </c>
      <c r="R109">
        <v>10</v>
      </c>
      <c r="S109" s="2">
        <f t="shared" si="6"/>
        <v>5.591666666666667</v>
      </c>
    </row>
    <row r="110" spans="1:19" ht="12.75">
      <c r="A110" s="3">
        <v>1431</v>
      </c>
      <c r="E110" s="6">
        <v>6.9</v>
      </c>
      <c r="I110" s="6">
        <v>5.821</v>
      </c>
      <c r="L110">
        <v>4</v>
      </c>
      <c r="M110" s="10">
        <v>10</v>
      </c>
      <c r="N110" s="10">
        <v>4</v>
      </c>
      <c r="O110" s="2">
        <f t="shared" si="7"/>
        <v>4.516666666666667</v>
      </c>
      <c r="P110">
        <v>5</v>
      </c>
      <c r="Q110">
        <v>7</v>
      </c>
      <c r="R110">
        <v>6</v>
      </c>
      <c r="S110" s="2">
        <f t="shared" si="6"/>
        <v>5.375</v>
      </c>
    </row>
    <row r="111" spans="1:19" ht="12.75">
      <c r="A111" s="3">
        <v>1432</v>
      </c>
      <c r="E111" s="6">
        <v>6.794</v>
      </c>
      <c r="I111" s="6">
        <v>6.058</v>
      </c>
      <c r="L111">
        <v>4</v>
      </c>
      <c r="M111" s="10">
        <v>10</v>
      </c>
      <c r="N111" s="10">
        <v>4</v>
      </c>
      <c r="O111" s="2">
        <f t="shared" si="7"/>
        <v>4.516666666666667</v>
      </c>
      <c r="P111">
        <v>5</v>
      </c>
      <c r="Q111">
        <v>12</v>
      </c>
      <c r="R111">
        <v>0</v>
      </c>
      <c r="S111" s="2">
        <f t="shared" si="6"/>
        <v>5.6</v>
      </c>
    </row>
    <row r="112" spans="1:19" ht="12.75">
      <c r="A112" s="3">
        <v>1433</v>
      </c>
      <c r="E112" s="6">
        <v>7.282</v>
      </c>
      <c r="I112" s="6">
        <v>6.208</v>
      </c>
      <c r="L112">
        <v>4</v>
      </c>
      <c r="M112" s="10">
        <v>10</v>
      </c>
      <c r="N112" s="10">
        <v>4</v>
      </c>
      <c r="O112" s="2">
        <f t="shared" si="7"/>
        <v>4.516666666666667</v>
      </c>
      <c r="P112">
        <v>5</v>
      </c>
      <c r="Q112">
        <v>12</v>
      </c>
      <c r="R112">
        <v>0</v>
      </c>
      <c r="S112" s="2">
        <f t="shared" si="6"/>
        <v>5.6</v>
      </c>
    </row>
    <row r="113" spans="1:19" ht="12.75">
      <c r="A113" s="3">
        <v>1434</v>
      </c>
      <c r="E113" s="6">
        <v>7.198</v>
      </c>
      <c r="I113" s="6">
        <v>6.479</v>
      </c>
      <c r="L113">
        <v>4</v>
      </c>
      <c r="M113" s="10">
        <v>3</v>
      </c>
      <c r="N113" s="10">
        <v>10</v>
      </c>
      <c r="O113" s="2">
        <f t="shared" si="7"/>
        <v>4.191666666666667</v>
      </c>
      <c r="P113">
        <v>5</v>
      </c>
      <c r="Q113">
        <v>5</v>
      </c>
      <c r="R113">
        <v>4</v>
      </c>
      <c r="S113" s="2">
        <f t="shared" si="6"/>
        <v>5.266666666666667</v>
      </c>
    </row>
    <row r="114" spans="1:19" ht="12.75">
      <c r="A114" s="3">
        <v>1435</v>
      </c>
      <c r="O114" s="2">
        <f t="shared" si="7"/>
        <v>0</v>
      </c>
      <c r="S114" s="2">
        <f t="shared" si="6"/>
        <v>0</v>
      </c>
    </row>
    <row r="115" spans="1:19" ht="12.75">
      <c r="A115" s="3">
        <v>1436</v>
      </c>
      <c r="I115" s="6">
        <v>6.275</v>
      </c>
      <c r="L115">
        <v>4</v>
      </c>
      <c r="M115" s="10">
        <v>6</v>
      </c>
      <c r="N115" s="10">
        <v>0</v>
      </c>
      <c r="O115" s="2">
        <f t="shared" si="7"/>
        <v>4.3</v>
      </c>
      <c r="P115">
        <v>5</v>
      </c>
      <c r="Q115">
        <v>7</v>
      </c>
      <c r="R115">
        <v>6</v>
      </c>
      <c r="S115" s="2">
        <f t="shared" si="6"/>
        <v>5.375</v>
      </c>
    </row>
    <row r="116" spans="1:19" ht="12.75">
      <c r="A116" s="3">
        <v>1437</v>
      </c>
      <c r="E116" s="6">
        <v>7</v>
      </c>
      <c r="I116" s="6">
        <v>6.675</v>
      </c>
      <c r="L116">
        <v>4</v>
      </c>
      <c r="M116" s="10">
        <v>12</v>
      </c>
      <c r="N116" s="10">
        <v>5</v>
      </c>
      <c r="O116" s="2">
        <f t="shared" si="7"/>
        <v>4.620833333333333</v>
      </c>
      <c r="P116">
        <v>5</v>
      </c>
      <c r="Q116">
        <v>12</v>
      </c>
      <c r="R116">
        <v>0</v>
      </c>
      <c r="S116" s="2">
        <f t="shared" si="6"/>
        <v>5.6</v>
      </c>
    </row>
    <row r="117" spans="1:19" ht="12.75">
      <c r="A117" s="3">
        <v>1438</v>
      </c>
      <c r="E117" s="6">
        <v>7.842</v>
      </c>
      <c r="I117" s="6">
        <v>6.904</v>
      </c>
      <c r="L117">
        <v>4</v>
      </c>
      <c r="M117" s="10">
        <v>12</v>
      </c>
      <c r="N117" s="10">
        <v>5</v>
      </c>
      <c r="O117" s="2">
        <f t="shared" si="7"/>
        <v>4.620833333333333</v>
      </c>
      <c r="P117">
        <v>5</v>
      </c>
      <c r="Q117">
        <v>9</v>
      </c>
      <c r="R117">
        <v>10</v>
      </c>
      <c r="S117" s="2">
        <f aca="true" t="shared" si="8" ref="S117:S148">P117+(Q117/20)+(R117/240)</f>
        <v>5.491666666666667</v>
      </c>
    </row>
    <row r="118" spans="1:19" ht="12.75">
      <c r="A118" s="3">
        <v>1439</v>
      </c>
      <c r="E118" s="6">
        <v>7</v>
      </c>
      <c r="I118" s="6">
        <v>6.908</v>
      </c>
      <c r="L118">
        <v>4</v>
      </c>
      <c r="M118" s="10">
        <v>12</v>
      </c>
      <c r="N118" s="10">
        <v>5</v>
      </c>
      <c r="O118" s="2">
        <f t="shared" si="7"/>
        <v>4.620833333333333</v>
      </c>
      <c r="P118">
        <v>5</v>
      </c>
      <c r="Q118">
        <v>12</v>
      </c>
      <c r="R118">
        <v>0</v>
      </c>
      <c r="S118" s="2">
        <f t="shared" si="8"/>
        <v>5.6</v>
      </c>
    </row>
    <row r="119" spans="1:19" ht="12.75">
      <c r="A119" s="3">
        <v>1440</v>
      </c>
      <c r="E119" s="6">
        <v>7</v>
      </c>
      <c r="I119">
        <v>7.058</v>
      </c>
      <c r="L119">
        <v>4</v>
      </c>
      <c r="M119" s="10">
        <v>12</v>
      </c>
      <c r="N119" s="10">
        <v>5</v>
      </c>
      <c r="O119" s="2">
        <f t="shared" si="7"/>
        <v>4.620833333333333</v>
      </c>
      <c r="P119">
        <v>5</v>
      </c>
      <c r="Q119">
        <v>12</v>
      </c>
      <c r="R119">
        <v>0</v>
      </c>
      <c r="S119" s="2">
        <f t="shared" si="8"/>
        <v>5.6</v>
      </c>
    </row>
    <row r="120" spans="1:19" ht="12.75">
      <c r="A120" s="3">
        <v>1441</v>
      </c>
      <c r="I120" s="6">
        <v>6.858</v>
      </c>
      <c r="L120">
        <v>4</v>
      </c>
      <c r="M120" s="10">
        <v>12</v>
      </c>
      <c r="N120" s="10">
        <v>5</v>
      </c>
      <c r="O120" s="2">
        <f t="shared" si="7"/>
        <v>4.620833333333333</v>
      </c>
      <c r="P120">
        <v>5</v>
      </c>
      <c r="Q120">
        <v>12</v>
      </c>
      <c r="R120">
        <v>0</v>
      </c>
      <c r="S120" s="2">
        <f t="shared" si="8"/>
        <v>5.6</v>
      </c>
    </row>
    <row r="121" spans="1:19" ht="12.75">
      <c r="A121" s="3">
        <v>1442</v>
      </c>
      <c r="I121" s="6">
        <v>6.938</v>
      </c>
      <c r="L121">
        <v>4</v>
      </c>
      <c r="M121" s="10">
        <v>12</v>
      </c>
      <c r="N121" s="10">
        <v>5</v>
      </c>
      <c r="O121" s="2">
        <f t="shared" si="7"/>
        <v>4.620833333333333</v>
      </c>
      <c r="P121">
        <v>5</v>
      </c>
      <c r="Q121">
        <v>16</v>
      </c>
      <c r="R121">
        <v>1</v>
      </c>
      <c r="S121" s="2">
        <f t="shared" si="8"/>
        <v>5.804166666666666</v>
      </c>
    </row>
    <row r="122" spans="1:19" ht="12.75">
      <c r="A122" s="3">
        <v>1443</v>
      </c>
      <c r="E122" s="6">
        <v>8.138</v>
      </c>
      <c r="I122" s="6">
        <v>7.058</v>
      </c>
      <c r="L122">
        <v>4</v>
      </c>
      <c r="M122" s="10">
        <v>12</v>
      </c>
      <c r="N122" s="10">
        <v>5</v>
      </c>
      <c r="O122" s="2">
        <f t="shared" si="7"/>
        <v>4.620833333333333</v>
      </c>
      <c r="P122">
        <v>5</v>
      </c>
      <c r="Q122">
        <v>12</v>
      </c>
      <c r="R122">
        <v>0</v>
      </c>
      <c r="S122" s="2">
        <f t="shared" si="8"/>
        <v>5.6</v>
      </c>
    </row>
    <row r="123" spans="1:19" ht="12.75">
      <c r="A123" s="3">
        <v>1444</v>
      </c>
      <c r="E123" s="6">
        <v>8.158</v>
      </c>
      <c r="I123" s="6">
        <v>6.975</v>
      </c>
      <c r="L123">
        <v>4</v>
      </c>
      <c r="M123" s="10">
        <v>12</v>
      </c>
      <c r="N123" s="10">
        <v>5</v>
      </c>
      <c r="O123" s="2">
        <f aca="true" t="shared" si="9" ref="O123:O154">L123+(M123/20)+(N123/240)</f>
        <v>4.620833333333333</v>
      </c>
      <c r="P123">
        <v>5</v>
      </c>
      <c r="Q123">
        <v>12</v>
      </c>
      <c r="R123">
        <v>0</v>
      </c>
      <c r="S123" s="2">
        <f t="shared" si="8"/>
        <v>5.6</v>
      </c>
    </row>
    <row r="124" spans="1:19" ht="12.75">
      <c r="A124" s="3">
        <v>1445</v>
      </c>
      <c r="E124" s="6">
        <v>8.608</v>
      </c>
      <c r="I124" s="6">
        <v>7.133</v>
      </c>
      <c r="L124">
        <v>4</v>
      </c>
      <c r="M124" s="10">
        <v>12</v>
      </c>
      <c r="N124" s="10">
        <v>5</v>
      </c>
      <c r="O124" s="2">
        <f t="shared" si="9"/>
        <v>4.620833333333333</v>
      </c>
      <c r="P124">
        <v>5</v>
      </c>
      <c r="Q124">
        <v>14</v>
      </c>
      <c r="R124">
        <v>0</v>
      </c>
      <c r="S124" s="2">
        <f t="shared" si="8"/>
        <v>5.7</v>
      </c>
    </row>
    <row r="125" spans="1:19" ht="12.75">
      <c r="A125" s="3">
        <v>1446</v>
      </c>
      <c r="I125" s="6">
        <v>7</v>
      </c>
      <c r="L125">
        <v>4</v>
      </c>
      <c r="M125" s="10">
        <v>12</v>
      </c>
      <c r="N125" s="10">
        <v>5</v>
      </c>
      <c r="O125" s="2">
        <f t="shared" si="9"/>
        <v>4.620833333333333</v>
      </c>
      <c r="P125">
        <v>5</v>
      </c>
      <c r="Q125">
        <v>14</v>
      </c>
      <c r="R125">
        <v>0</v>
      </c>
      <c r="S125" s="2">
        <f t="shared" si="8"/>
        <v>5.7</v>
      </c>
    </row>
    <row r="126" spans="1:19" ht="12.75">
      <c r="A126" s="3">
        <v>1447</v>
      </c>
      <c r="E126" s="6">
        <v>7.4</v>
      </c>
      <c r="I126" s="6">
        <v>7.058</v>
      </c>
      <c r="L126">
        <v>4</v>
      </c>
      <c r="M126" s="10">
        <v>12</v>
      </c>
      <c r="N126" s="10">
        <v>5</v>
      </c>
      <c r="O126" s="2">
        <f t="shared" si="9"/>
        <v>4.620833333333333</v>
      </c>
      <c r="P126">
        <v>5</v>
      </c>
      <c r="Q126">
        <v>14</v>
      </c>
      <c r="R126">
        <v>0</v>
      </c>
      <c r="S126" s="2">
        <f t="shared" si="8"/>
        <v>5.7</v>
      </c>
    </row>
    <row r="127" spans="1:19" ht="12.75">
      <c r="A127" s="3">
        <v>1448</v>
      </c>
      <c r="E127" s="6">
        <v>7.879</v>
      </c>
      <c r="I127" s="6">
        <v>6.558</v>
      </c>
      <c r="L127">
        <v>4</v>
      </c>
      <c r="M127" s="10">
        <v>12</v>
      </c>
      <c r="N127" s="10">
        <v>5</v>
      </c>
      <c r="O127" s="2">
        <f t="shared" si="9"/>
        <v>4.620833333333333</v>
      </c>
      <c r="P127">
        <v>5</v>
      </c>
      <c r="Q127">
        <v>14</v>
      </c>
      <c r="R127">
        <v>0</v>
      </c>
      <c r="S127" s="2">
        <f t="shared" si="8"/>
        <v>5.7</v>
      </c>
    </row>
    <row r="128" spans="1:19" ht="12.75">
      <c r="A128" s="3">
        <v>1449</v>
      </c>
      <c r="E128" s="6">
        <v>7.813</v>
      </c>
      <c r="I128" s="6">
        <v>6.308</v>
      </c>
      <c r="L128">
        <v>4</v>
      </c>
      <c r="M128" s="10">
        <v>12</v>
      </c>
      <c r="N128" s="10">
        <v>5</v>
      </c>
      <c r="O128" s="2">
        <f t="shared" si="9"/>
        <v>4.620833333333333</v>
      </c>
      <c r="P128">
        <v>5</v>
      </c>
      <c r="Q128">
        <v>14</v>
      </c>
      <c r="R128">
        <v>0</v>
      </c>
      <c r="S128" s="2">
        <f t="shared" si="8"/>
        <v>5.7</v>
      </c>
    </row>
    <row r="129" spans="1:19" ht="12.75">
      <c r="A129" s="3">
        <v>1450</v>
      </c>
      <c r="E129" s="6">
        <v>7.5</v>
      </c>
      <c r="I129" s="6">
        <v>6.888</v>
      </c>
      <c r="L129">
        <v>4</v>
      </c>
      <c r="M129" s="10">
        <v>12</v>
      </c>
      <c r="N129" s="10">
        <v>5</v>
      </c>
      <c r="O129" s="2">
        <f t="shared" si="9"/>
        <v>4.620833333333333</v>
      </c>
      <c r="P129">
        <v>5</v>
      </c>
      <c r="Q129">
        <v>14</v>
      </c>
      <c r="R129">
        <v>0</v>
      </c>
      <c r="S129" s="2">
        <f t="shared" si="8"/>
        <v>5.7</v>
      </c>
    </row>
    <row r="130" spans="1:19" ht="12.75">
      <c r="A130" s="3">
        <v>1451</v>
      </c>
      <c r="E130" s="6">
        <v>7.8</v>
      </c>
      <c r="I130" s="6">
        <v>6.258</v>
      </c>
      <c r="L130">
        <v>4</v>
      </c>
      <c r="M130" s="10">
        <v>12</v>
      </c>
      <c r="N130" s="10">
        <v>5</v>
      </c>
      <c r="O130" s="2">
        <f t="shared" si="9"/>
        <v>4.620833333333333</v>
      </c>
      <c r="P130">
        <v>5</v>
      </c>
      <c r="Q130">
        <v>14</v>
      </c>
      <c r="R130">
        <v>0</v>
      </c>
      <c r="S130" s="2">
        <f t="shared" si="8"/>
        <v>5.7</v>
      </c>
    </row>
    <row r="131" spans="1:19" ht="12.75">
      <c r="A131" s="3">
        <v>1452</v>
      </c>
      <c r="E131" s="6">
        <v>6.5</v>
      </c>
      <c r="I131" s="6">
        <v>6.758</v>
      </c>
      <c r="L131">
        <v>4</v>
      </c>
      <c r="M131" s="10">
        <v>12</v>
      </c>
      <c r="N131" s="10">
        <v>5</v>
      </c>
      <c r="O131" s="2">
        <f t="shared" si="9"/>
        <v>4.620833333333333</v>
      </c>
      <c r="P131">
        <v>5</v>
      </c>
      <c r="Q131">
        <v>14</v>
      </c>
      <c r="R131">
        <v>0</v>
      </c>
      <c r="S131" s="2">
        <f t="shared" si="8"/>
        <v>5.7</v>
      </c>
    </row>
    <row r="132" spans="1:19" ht="12.75">
      <c r="A132" s="3">
        <v>1453</v>
      </c>
      <c r="E132" s="6">
        <v>6</v>
      </c>
      <c r="I132" s="6">
        <v>5.863</v>
      </c>
      <c r="L132">
        <v>4</v>
      </c>
      <c r="M132" s="10">
        <v>12</v>
      </c>
      <c r="N132" s="10">
        <v>5</v>
      </c>
      <c r="O132" s="2">
        <f t="shared" si="9"/>
        <v>4.620833333333333</v>
      </c>
      <c r="P132">
        <v>5</v>
      </c>
      <c r="Q132">
        <v>7</v>
      </c>
      <c r="R132">
        <v>6</v>
      </c>
      <c r="S132" s="2">
        <f t="shared" si="8"/>
        <v>5.375</v>
      </c>
    </row>
    <row r="133" spans="1:19" ht="12.75">
      <c r="A133" s="3">
        <v>1454</v>
      </c>
      <c r="I133" s="6">
        <v>5.821</v>
      </c>
      <c r="L133">
        <v>4</v>
      </c>
      <c r="M133" s="10">
        <v>12</v>
      </c>
      <c r="N133" s="10">
        <v>5</v>
      </c>
      <c r="O133" s="2">
        <f t="shared" si="9"/>
        <v>4.620833333333333</v>
      </c>
      <c r="P133">
        <v>5</v>
      </c>
      <c r="Q133">
        <v>14</v>
      </c>
      <c r="R133">
        <v>0</v>
      </c>
      <c r="S133" s="2">
        <f t="shared" si="8"/>
        <v>5.7</v>
      </c>
    </row>
    <row r="134" spans="1:19" ht="12.75">
      <c r="A134" s="3">
        <v>1455</v>
      </c>
      <c r="E134" s="6">
        <v>7.227</v>
      </c>
      <c r="I134" s="6">
        <v>7.05</v>
      </c>
      <c r="L134">
        <v>4</v>
      </c>
      <c r="M134" s="10">
        <v>12</v>
      </c>
      <c r="N134" s="10">
        <v>5</v>
      </c>
      <c r="O134" s="2">
        <f t="shared" si="9"/>
        <v>4.620833333333333</v>
      </c>
      <c r="P134">
        <v>5</v>
      </c>
      <c r="Q134">
        <v>14</v>
      </c>
      <c r="R134">
        <v>0</v>
      </c>
      <c r="S134" s="2">
        <f t="shared" si="8"/>
        <v>5.7</v>
      </c>
    </row>
    <row r="135" spans="1:19" ht="12.75">
      <c r="A135" s="3">
        <v>1456</v>
      </c>
      <c r="E135" s="6">
        <v>7.283</v>
      </c>
      <c r="I135" s="6">
        <v>6.767</v>
      </c>
      <c r="L135">
        <v>4</v>
      </c>
      <c r="M135" s="10">
        <v>12</v>
      </c>
      <c r="N135" s="10">
        <v>5</v>
      </c>
      <c r="O135" s="2">
        <f t="shared" si="9"/>
        <v>4.620833333333333</v>
      </c>
      <c r="P135">
        <v>5</v>
      </c>
      <c r="Q135">
        <v>14</v>
      </c>
      <c r="R135">
        <v>0</v>
      </c>
      <c r="S135" s="2">
        <f t="shared" si="8"/>
        <v>5.7</v>
      </c>
    </row>
    <row r="136" spans="1:19" ht="12.75">
      <c r="A136" s="3">
        <v>1457</v>
      </c>
      <c r="E136" s="6">
        <v>8</v>
      </c>
      <c r="I136" s="6">
        <v>6.025</v>
      </c>
      <c r="L136">
        <v>4</v>
      </c>
      <c r="M136" s="10">
        <v>12</v>
      </c>
      <c r="N136" s="10">
        <v>5</v>
      </c>
      <c r="O136" s="2">
        <f t="shared" si="9"/>
        <v>4.620833333333333</v>
      </c>
      <c r="P136">
        <v>5</v>
      </c>
      <c r="Q136">
        <v>14</v>
      </c>
      <c r="R136">
        <v>0</v>
      </c>
      <c r="S136" s="2">
        <f t="shared" si="8"/>
        <v>5.7</v>
      </c>
    </row>
    <row r="137" spans="1:19" ht="12.75">
      <c r="A137" s="3">
        <v>1458</v>
      </c>
      <c r="E137" s="6">
        <v>8</v>
      </c>
      <c r="I137" s="6">
        <v>7.867</v>
      </c>
      <c r="L137">
        <v>4</v>
      </c>
      <c r="M137" s="10">
        <v>12</v>
      </c>
      <c r="N137" s="10">
        <v>5</v>
      </c>
      <c r="O137" s="2">
        <f t="shared" si="9"/>
        <v>4.620833333333333</v>
      </c>
      <c r="P137">
        <v>5</v>
      </c>
      <c r="Q137">
        <v>7</v>
      </c>
      <c r="R137">
        <v>6</v>
      </c>
      <c r="S137" s="2">
        <f t="shared" si="8"/>
        <v>5.375</v>
      </c>
    </row>
    <row r="138" spans="1:19" ht="12.75">
      <c r="A138" s="3">
        <v>1459</v>
      </c>
      <c r="E138" s="6">
        <v>8</v>
      </c>
      <c r="I138" s="6">
        <v>7.9</v>
      </c>
      <c r="L138">
        <v>4</v>
      </c>
      <c r="M138" s="10">
        <v>10</v>
      </c>
      <c r="N138" s="10">
        <v>3</v>
      </c>
      <c r="O138" s="2">
        <f t="shared" si="9"/>
        <v>4.5125</v>
      </c>
      <c r="P138">
        <v>5</v>
      </c>
      <c r="Q138">
        <v>16</v>
      </c>
      <c r="R138">
        <v>1</v>
      </c>
      <c r="S138" s="2">
        <f t="shared" si="8"/>
        <v>5.804166666666666</v>
      </c>
    </row>
    <row r="139" spans="1:19" ht="12.75">
      <c r="A139" s="3">
        <v>1460</v>
      </c>
      <c r="E139" s="6">
        <v>8</v>
      </c>
      <c r="I139" s="6">
        <v>7.367</v>
      </c>
      <c r="L139">
        <v>4</v>
      </c>
      <c r="M139" s="10">
        <v>6</v>
      </c>
      <c r="N139" s="10">
        <v>0</v>
      </c>
      <c r="O139" s="2">
        <f t="shared" si="9"/>
        <v>4.3</v>
      </c>
      <c r="P139">
        <v>5</v>
      </c>
      <c r="Q139">
        <v>14</v>
      </c>
      <c r="R139">
        <v>0</v>
      </c>
      <c r="S139" s="2">
        <f t="shared" si="8"/>
        <v>5.7</v>
      </c>
    </row>
    <row r="140" spans="1:19" ht="12.75">
      <c r="A140" s="3">
        <v>1461</v>
      </c>
      <c r="E140" s="6">
        <v>8</v>
      </c>
      <c r="I140" s="6">
        <v>7.317</v>
      </c>
      <c r="L140">
        <v>4</v>
      </c>
      <c r="M140" s="10">
        <v>0</v>
      </c>
      <c r="N140" s="10">
        <v>0</v>
      </c>
      <c r="O140" s="2">
        <f t="shared" si="9"/>
        <v>4</v>
      </c>
      <c r="P140">
        <v>5</v>
      </c>
      <c r="Q140">
        <v>7</v>
      </c>
      <c r="R140">
        <v>7</v>
      </c>
      <c r="S140" s="2">
        <f t="shared" si="8"/>
        <v>5.379166666666666</v>
      </c>
    </row>
    <row r="141" spans="1:19" ht="12.75">
      <c r="A141" s="3">
        <v>1462</v>
      </c>
      <c r="O141" s="2">
        <f t="shared" si="9"/>
        <v>0</v>
      </c>
      <c r="S141" s="2">
        <f t="shared" si="8"/>
        <v>0</v>
      </c>
    </row>
    <row r="142" spans="1:19" ht="12.75">
      <c r="A142" s="3">
        <v>1463</v>
      </c>
      <c r="O142" s="2">
        <f t="shared" si="9"/>
        <v>0</v>
      </c>
      <c r="S142" s="2">
        <f t="shared" si="8"/>
        <v>0</v>
      </c>
    </row>
    <row r="143" spans="1:19" ht="12.75">
      <c r="A143" s="3">
        <v>1464</v>
      </c>
      <c r="E143" s="6">
        <v>8</v>
      </c>
      <c r="I143" s="6">
        <v>8.167</v>
      </c>
      <c r="L143">
        <v>4</v>
      </c>
      <c r="M143" s="10">
        <v>4</v>
      </c>
      <c r="N143" s="10">
        <v>0</v>
      </c>
      <c r="O143" s="2">
        <f t="shared" si="9"/>
        <v>4.2</v>
      </c>
      <c r="P143">
        <v>5</v>
      </c>
      <c r="Q143">
        <v>3</v>
      </c>
      <c r="R143">
        <v>0</v>
      </c>
      <c r="S143" s="2">
        <f t="shared" si="8"/>
        <v>5.15</v>
      </c>
    </row>
    <row r="144" spans="1:19" ht="12.75">
      <c r="A144" s="3">
        <v>1465</v>
      </c>
      <c r="O144" s="2">
        <f t="shared" si="9"/>
        <v>0</v>
      </c>
      <c r="S144" s="2">
        <f t="shared" si="8"/>
        <v>0</v>
      </c>
    </row>
    <row r="145" spans="1:19" ht="12.75">
      <c r="A145" s="3">
        <v>1466</v>
      </c>
      <c r="E145" s="6">
        <v>8</v>
      </c>
      <c r="I145" s="6">
        <v>8.75</v>
      </c>
      <c r="L145">
        <v>4</v>
      </c>
      <c r="M145" s="10">
        <v>0</v>
      </c>
      <c r="N145" s="10">
        <v>0</v>
      </c>
      <c r="O145" s="2">
        <f t="shared" si="9"/>
        <v>4</v>
      </c>
      <c r="P145">
        <v>4</v>
      </c>
      <c r="Q145">
        <v>16</v>
      </c>
      <c r="R145">
        <v>0</v>
      </c>
      <c r="S145" s="2">
        <f t="shared" si="8"/>
        <v>4.8</v>
      </c>
    </row>
    <row r="146" spans="1:19" ht="12.75">
      <c r="A146" s="3">
        <v>1467</v>
      </c>
      <c r="E146" s="6">
        <v>8</v>
      </c>
      <c r="I146" s="6">
        <v>8.8</v>
      </c>
      <c r="L146">
        <v>3</v>
      </c>
      <c r="M146" s="10">
        <v>14</v>
      </c>
      <c r="N146" s="10">
        <v>0</v>
      </c>
      <c r="O146" s="2">
        <f t="shared" si="9"/>
        <v>3.7</v>
      </c>
      <c r="P146">
        <v>4</v>
      </c>
      <c r="Q146">
        <v>16</v>
      </c>
      <c r="R146">
        <v>0</v>
      </c>
      <c r="S146" s="2">
        <f t="shared" si="8"/>
        <v>4.8</v>
      </c>
    </row>
    <row r="147" spans="1:19" ht="12.75">
      <c r="A147" s="3">
        <v>1468</v>
      </c>
      <c r="E147" s="6">
        <v>8.25</v>
      </c>
      <c r="I147" s="6">
        <v>8.425</v>
      </c>
      <c r="L147">
        <v>4</v>
      </c>
      <c r="M147" s="10">
        <v>0</v>
      </c>
      <c r="N147" s="10">
        <v>0</v>
      </c>
      <c r="O147" s="2">
        <f t="shared" si="9"/>
        <v>4</v>
      </c>
      <c r="P147">
        <v>4</v>
      </c>
      <c r="Q147">
        <v>17</v>
      </c>
      <c r="R147">
        <v>0</v>
      </c>
      <c r="S147" s="2">
        <f t="shared" si="8"/>
        <v>4.85</v>
      </c>
    </row>
    <row r="148" spans="1:19" ht="12.75">
      <c r="A148" s="3">
        <v>1469</v>
      </c>
      <c r="E148" s="6">
        <v>8.25</v>
      </c>
      <c r="I148" s="6">
        <v>8.7</v>
      </c>
      <c r="L148">
        <v>4</v>
      </c>
      <c r="M148" s="10">
        <v>0</v>
      </c>
      <c r="N148" s="10">
        <v>0</v>
      </c>
      <c r="O148" s="2">
        <f t="shared" si="9"/>
        <v>4</v>
      </c>
      <c r="P148">
        <v>5</v>
      </c>
      <c r="Q148">
        <v>0</v>
      </c>
      <c r="R148">
        <v>0</v>
      </c>
      <c r="S148" s="2">
        <f t="shared" si="8"/>
        <v>5</v>
      </c>
    </row>
    <row r="149" spans="1:19" ht="12.75">
      <c r="A149" s="3">
        <v>1470</v>
      </c>
      <c r="O149" s="2">
        <f t="shared" si="9"/>
        <v>0</v>
      </c>
      <c r="P149">
        <v>5</v>
      </c>
      <c r="Q149">
        <v>0</v>
      </c>
      <c r="R149">
        <v>0</v>
      </c>
      <c r="S149" s="2">
        <f aca="true" t="shared" si="10" ref="S149:S180">P149+(Q149/20)+(R149/240)</f>
        <v>5</v>
      </c>
    </row>
    <row r="150" spans="1:19" ht="12.75">
      <c r="A150" s="3">
        <v>1471</v>
      </c>
      <c r="E150" s="6">
        <v>8.625</v>
      </c>
      <c r="I150" s="6">
        <v>7.475</v>
      </c>
      <c r="L150">
        <v>4</v>
      </c>
      <c r="M150" s="10">
        <v>1</v>
      </c>
      <c r="N150" s="10">
        <v>0</v>
      </c>
      <c r="O150" s="2">
        <f t="shared" si="9"/>
        <v>4.05</v>
      </c>
      <c r="P150">
        <v>5</v>
      </c>
      <c r="Q150">
        <v>0</v>
      </c>
      <c r="R150">
        <v>0</v>
      </c>
      <c r="S150" s="2">
        <f t="shared" si="10"/>
        <v>5</v>
      </c>
    </row>
    <row r="151" spans="1:19" ht="12.75">
      <c r="A151" s="3">
        <v>1472</v>
      </c>
      <c r="E151" s="6">
        <v>8.75</v>
      </c>
      <c r="I151" s="6">
        <v>7.45</v>
      </c>
      <c r="L151">
        <v>4</v>
      </c>
      <c r="M151" s="10">
        <v>2</v>
      </c>
      <c r="N151" s="10">
        <v>0</v>
      </c>
      <c r="O151" s="2">
        <f t="shared" si="9"/>
        <v>4.1</v>
      </c>
      <c r="P151">
        <v>5</v>
      </c>
      <c r="Q151">
        <v>0</v>
      </c>
      <c r="R151">
        <v>0</v>
      </c>
      <c r="S151" s="2">
        <f t="shared" si="10"/>
        <v>5</v>
      </c>
    </row>
    <row r="152" spans="1:19" ht="12.75">
      <c r="A152" s="3">
        <v>1473</v>
      </c>
      <c r="I152" s="2">
        <v>7.95</v>
      </c>
      <c r="L152">
        <v>4</v>
      </c>
      <c r="M152" s="10">
        <v>11</v>
      </c>
      <c r="N152" s="10">
        <v>0</v>
      </c>
      <c r="O152" s="2">
        <f t="shared" si="9"/>
        <v>4.55</v>
      </c>
      <c r="P152">
        <v>5</v>
      </c>
      <c r="Q152">
        <v>14</v>
      </c>
      <c r="R152">
        <v>0</v>
      </c>
      <c r="S152" s="2">
        <f t="shared" si="10"/>
        <v>5.7</v>
      </c>
    </row>
    <row r="153" spans="1:19" ht="12.75">
      <c r="A153" s="3">
        <v>1474</v>
      </c>
      <c r="E153" s="6">
        <v>8.55</v>
      </c>
      <c r="I153" s="6">
        <v>9</v>
      </c>
      <c r="L153">
        <v>4</v>
      </c>
      <c r="M153" s="10">
        <v>7</v>
      </c>
      <c r="N153" s="10">
        <v>0</v>
      </c>
      <c r="O153" s="2">
        <f t="shared" si="9"/>
        <v>4.35</v>
      </c>
      <c r="P153">
        <v>5</v>
      </c>
      <c r="Q153">
        <v>16</v>
      </c>
      <c r="R153">
        <v>0</v>
      </c>
      <c r="S153" s="2">
        <f t="shared" si="10"/>
        <v>5.8</v>
      </c>
    </row>
    <row r="154" spans="1:19" ht="12.75">
      <c r="A154" s="3">
        <v>1475</v>
      </c>
      <c r="E154" s="6">
        <v>8.875</v>
      </c>
      <c r="I154" s="6">
        <v>9.05</v>
      </c>
      <c r="L154">
        <v>4</v>
      </c>
      <c r="M154" s="10">
        <v>7</v>
      </c>
      <c r="N154" s="10">
        <v>0</v>
      </c>
      <c r="O154" s="2">
        <f t="shared" si="9"/>
        <v>4.35</v>
      </c>
      <c r="P154">
        <v>6</v>
      </c>
      <c r="Q154">
        <v>2</v>
      </c>
      <c r="R154">
        <v>0</v>
      </c>
      <c r="S154" s="2">
        <f t="shared" si="10"/>
        <v>6.1</v>
      </c>
    </row>
    <row r="155" spans="1:19" ht="12.75">
      <c r="A155" s="3">
        <v>1476</v>
      </c>
      <c r="I155" s="6">
        <v>8.25</v>
      </c>
      <c r="L155">
        <v>4</v>
      </c>
      <c r="M155" s="10">
        <v>4</v>
      </c>
      <c r="N155" s="10">
        <v>0</v>
      </c>
      <c r="O155" s="2">
        <f aca="true" t="shared" si="11" ref="O155:O186">L155+(M155/20)+(N155/240)</f>
        <v>4.2</v>
      </c>
      <c r="P155">
        <v>6</v>
      </c>
      <c r="Q155">
        <v>6</v>
      </c>
      <c r="R155">
        <v>0</v>
      </c>
      <c r="S155" s="2">
        <f t="shared" si="10"/>
        <v>6.3</v>
      </c>
    </row>
    <row r="156" spans="1:19" ht="12.75">
      <c r="A156" s="3">
        <v>1477</v>
      </c>
      <c r="I156" s="6">
        <v>8.675</v>
      </c>
      <c r="L156">
        <v>4</v>
      </c>
      <c r="M156" s="10">
        <v>4</v>
      </c>
      <c r="N156" s="10">
        <v>0</v>
      </c>
      <c r="O156" s="2">
        <f t="shared" si="11"/>
        <v>4.2</v>
      </c>
      <c r="P156">
        <v>6</v>
      </c>
      <c r="Q156">
        <v>4</v>
      </c>
      <c r="R156">
        <v>0</v>
      </c>
      <c r="S156" s="2">
        <f t="shared" si="10"/>
        <v>6.2</v>
      </c>
    </row>
    <row r="157" spans="1:19" ht="12.75">
      <c r="A157" s="3">
        <v>1478</v>
      </c>
      <c r="E157" s="6">
        <v>8.875</v>
      </c>
      <c r="I157" s="6">
        <v>9</v>
      </c>
      <c r="L157">
        <v>4</v>
      </c>
      <c r="M157" s="10">
        <v>2</v>
      </c>
      <c r="N157" s="10">
        <v>0</v>
      </c>
      <c r="O157" s="2">
        <f t="shared" si="11"/>
        <v>4.1</v>
      </c>
      <c r="P157">
        <v>6</v>
      </c>
      <c r="Q157">
        <v>6</v>
      </c>
      <c r="R157">
        <v>0</v>
      </c>
      <c r="S157" s="2">
        <f t="shared" si="10"/>
        <v>6.3</v>
      </c>
    </row>
    <row r="158" spans="1:19" ht="12.75">
      <c r="A158" s="3">
        <v>1479</v>
      </c>
      <c r="O158" s="2">
        <f t="shared" si="11"/>
        <v>0</v>
      </c>
      <c r="S158" s="2">
        <f t="shared" si="10"/>
        <v>0</v>
      </c>
    </row>
    <row r="159" spans="1:19" ht="12.75">
      <c r="A159" s="3">
        <v>1480</v>
      </c>
      <c r="E159" s="6">
        <v>9.5</v>
      </c>
      <c r="I159" s="6">
        <v>9.25</v>
      </c>
      <c r="L159">
        <v>5</v>
      </c>
      <c r="M159" s="10">
        <v>10</v>
      </c>
      <c r="N159" s="10">
        <v>0</v>
      </c>
      <c r="O159" s="2">
        <f t="shared" si="11"/>
        <v>5.5</v>
      </c>
      <c r="P159">
        <v>7</v>
      </c>
      <c r="Q159">
        <v>15</v>
      </c>
      <c r="R159">
        <v>0</v>
      </c>
      <c r="S159" s="2">
        <f t="shared" si="10"/>
        <v>7.75</v>
      </c>
    </row>
    <row r="160" spans="1:19" ht="12.75">
      <c r="A160" s="3">
        <v>1481</v>
      </c>
      <c r="E160" s="6">
        <v>9.375</v>
      </c>
      <c r="I160" s="6">
        <v>9.375</v>
      </c>
      <c r="L160">
        <v>4</v>
      </c>
      <c r="M160" s="10">
        <v>0</v>
      </c>
      <c r="N160" s="10">
        <v>0</v>
      </c>
      <c r="O160" s="2">
        <f t="shared" si="11"/>
        <v>4</v>
      </c>
      <c r="P160">
        <v>7</v>
      </c>
      <c r="Q160">
        <v>8</v>
      </c>
      <c r="R160">
        <v>0</v>
      </c>
      <c r="S160" s="2">
        <f t="shared" si="10"/>
        <v>7.4</v>
      </c>
    </row>
    <row r="161" spans="1:19" ht="12.75">
      <c r="A161" s="3">
        <v>1482</v>
      </c>
      <c r="E161" s="6">
        <v>10.363</v>
      </c>
      <c r="I161" s="6">
        <v>9.375</v>
      </c>
      <c r="L161">
        <v>4</v>
      </c>
      <c r="M161" s="10">
        <v>8</v>
      </c>
      <c r="N161" s="10">
        <v>0</v>
      </c>
      <c r="O161" s="2">
        <f t="shared" si="11"/>
        <v>4.4</v>
      </c>
      <c r="P161">
        <v>8</v>
      </c>
      <c r="Q161">
        <v>5</v>
      </c>
      <c r="R161">
        <v>0</v>
      </c>
      <c r="S161" s="2">
        <f t="shared" si="10"/>
        <v>8.25</v>
      </c>
    </row>
    <row r="162" spans="1:19" ht="12.75">
      <c r="A162" s="3">
        <v>1483</v>
      </c>
      <c r="E162" s="6">
        <v>10.5</v>
      </c>
      <c r="I162" s="6">
        <v>9.625</v>
      </c>
      <c r="L162">
        <v>4</v>
      </c>
      <c r="M162" s="10">
        <v>11</v>
      </c>
      <c r="N162" s="10">
        <v>0</v>
      </c>
      <c r="O162" s="2">
        <f t="shared" si="11"/>
        <v>4.55</v>
      </c>
      <c r="P162">
        <v>8</v>
      </c>
      <c r="Q162">
        <v>5</v>
      </c>
      <c r="R162">
        <v>0</v>
      </c>
      <c r="S162" s="2">
        <f t="shared" si="10"/>
        <v>8.25</v>
      </c>
    </row>
    <row r="163" spans="1:19" ht="12.75">
      <c r="A163" s="3">
        <v>1484</v>
      </c>
      <c r="E163" s="6">
        <v>12</v>
      </c>
      <c r="I163" s="6">
        <v>11</v>
      </c>
      <c r="L163">
        <v>4</v>
      </c>
      <c r="M163" s="10">
        <v>11</v>
      </c>
      <c r="N163" s="10">
        <v>0</v>
      </c>
      <c r="O163" s="2">
        <f t="shared" si="11"/>
        <v>4.55</v>
      </c>
      <c r="P163">
        <v>9</v>
      </c>
      <c r="Q163">
        <v>4</v>
      </c>
      <c r="R163">
        <v>0</v>
      </c>
      <c r="S163" s="2">
        <f t="shared" si="10"/>
        <v>9.2</v>
      </c>
    </row>
    <row r="164" spans="1:19" ht="12.75">
      <c r="A164" s="3">
        <v>1485</v>
      </c>
      <c r="E164" s="6">
        <v>12.75</v>
      </c>
      <c r="I164" s="6">
        <v>12</v>
      </c>
      <c r="O164" s="2">
        <f t="shared" si="11"/>
        <v>0</v>
      </c>
      <c r="P164">
        <v>9</v>
      </c>
      <c r="Q164">
        <v>4</v>
      </c>
      <c r="R164">
        <v>0</v>
      </c>
      <c r="S164" s="2">
        <f t="shared" si="10"/>
        <v>9.2</v>
      </c>
    </row>
    <row r="165" spans="1:19" ht="12.75">
      <c r="A165" s="3">
        <v>1486</v>
      </c>
      <c r="I165" s="6">
        <v>12.75</v>
      </c>
      <c r="L165">
        <v>6</v>
      </c>
      <c r="M165" s="10">
        <v>0</v>
      </c>
      <c r="N165" s="10">
        <v>0</v>
      </c>
      <c r="O165" s="2">
        <f t="shared" si="11"/>
        <v>6</v>
      </c>
      <c r="S165" s="2">
        <f t="shared" si="10"/>
        <v>0</v>
      </c>
    </row>
    <row r="166" spans="1:19" ht="12.75">
      <c r="A166" s="3">
        <v>1487</v>
      </c>
      <c r="E166" s="6">
        <v>14.75</v>
      </c>
      <c r="I166" s="6">
        <v>14.625</v>
      </c>
      <c r="L166">
        <v>6</v>
      </c>
      <c r="M166" s="10">
        <v>0</v>
      </c>
      <c r="N166" s="10">
        <v>0</v>
      </c>
      <c r="O166" s="2">
        <f t="shared" si="11"/>
        <v>6</v>
      </c>
      <c r="P166">
        <v>11</v>
      </c>
      <c r="Q166">
        <v>0</v>
      </c>
      <c r="R166">
        <v>0</v>
      </c>
      <c r="S166" s="2">
        <f t="shared" si="10"/>
        <v>11</v>
      </c>
    </row>
    <row r="167" spans="1:19" ht="12.75">
      <c r="A167" s="3">
        <v>1488</v>
      </c>
      <c r="E167" s="6">
        <v>14.5</v>
      </c>
      <c r="I167" s="6">
        <v>14.5</v>
      </c>
      <c r="L167">
        <v>5</v>
      </c>
      <c r="M167" s="10">
        <v>4</v>
      </c>
      <c r="N167" s="10">
        <v>0</v>
      </c>
      <c r="O167" s="2">
        <f t="shared" si="11"/>
        <v>5.2</v>
      </c>
      <c r="P167">
        <v>11</v>
      </c>
      <c r="Q167">
        <v>4</v>
      </c>
      <c r="R167">
        <v>0</v>
      </c>
      <c r="S167" s="2">
        <f t="shared" si="10"/>
        <v>11.2</v>
      </c>
    </row>
    <row r="168" spans="1:19" ht="12.75">
      <c r="A168" s="3">
        <v>1489</v>
      </c>
      <c r="E168" s="6">
        <v>17.571</v>
      </c>
      <c r="I168" s="6">
        <v>16</v>
      </c>
      <c r="L168">
        <v>7</v>
      </c>
      <c r="M168" s="10">
        <v>0</v>
      </c>
      <c r="N168" s="10">
        <v>0</v>
      </c>
      <c r="O168" s="2">
        <f t="shared" si="11"/>
        <v>7</v>
      </c>
      <c r="P168">
        <v>13</v>
      </c>
      <c r="Q168">
        <v>0</v>
      </c>
      <c r="R168">
        <v>0</v>
      </c>
      <c r="S168" s="2">
        <f t="shared" si="10"/>
        <v>13</v>
      </c>
    </row>
    <row r="169" spans="1:19" ht="12.75">
      <c r="A169" s="3">
        <v>1490</v>
      </c>
      <c r="E169" s="6">
        <v>24</v>
      </c>
      <c r="I169" s="6">
        <v>20</v>
      </c>
      <c r="L169">
        <v>9</v>
      </c>
      <c r="M169" s="10">
        <v>0</v>
      </c>
      <c r="N169" s="10">
        <v>0</v>
      </c>
      <c r="O169" s="2">
        <f t="shared" si="11"/>
        <v>9</v>
      </c>
      <c r="P169">
        <v>16</v>
      </c>
      <c r="Q169">
        <v>0</v>
      </c>
      <c r="R169">
        <v>0</v>
      </c>
      <c r="S169" s="2">
        <f t="shared" si="10"/>
        <v>16</v>
      </c>
    </row>
    <row r="170" spans="1:19" ht="12.75">
      <c r="A170" s="3">
        <v>1491</v>
      </c>
      <c r="E170" s="6">
        <v>14</v>
      </c>
      <c r="I170" s="6">
        <v>13.5</v>
      </c>
      <c r="L170">
        <v>7</v>
      </c>
      <c r="M170" s="10">
        <v>10</v>
      </c>
      <c r="N170" s="10">
        <v>0</v>
      </c>
      <c r="O170" s="2">
        <f t="shared" si="11"/>
        <v>7.5</v>
      </c>
      <c r="P170">
        <v>13</v>
      </c>
      <c r="Q170">
        <v>10</v>
      </c>
      <c r="R170">
        <v>0</v>
      </c>
      <c r="S170" s="2">
        <f t="shared" si="10"/>
        <v>13.5</v>
      </c>
    </row>
    <row r="171" spans="1:19" ht="12.75">
      <c r="A171" s="3">
        <v>1492</v>
      </c>
      <c r="O171" s="2">
        <f t="shared" si="11"/>
        <v>0</v>
      </c>
      <c r="S171" s="2">
        <f t="shared" si="10"/>
        <v>0</v>
      </c>
    </row>
    <row r="172" spans="1:19" ht="12.75">
      <c r="A172" s="3">
        <v>1493</v>
      </c>
      <c r="E172" s="6">
        <v>14.333</v>
      </c>
      <c r="I172" s="6">
        <v>10.75</v>
      </c>
      <c r="L172">
        <v>7</v>
      </c>
      <c r="M172" s="10">
        <v>0</v>
      </c>
      <c r="N172" s="10">
        <v>0</v>
      </c>
      <c r="O172" s="2">
        <f t="shared" si="11"/>
        <v>7</v>
      </c>
      <c r="P172">
        <v>13</v>
      </c>
      <c r="Q172">
        <v>0</v>
      </c>
      <c r="R172">
        <v>0</v>
      </c>
      <c r="S172" s="2">
        <f t="shared" si="10"/>
        <v>13</v>
      </c>
    </row>
    <row r="173" spans="1:19" ht="12.75">
      <c r="A173" s="3">
        <v>1494</v>
      </c>
      <c r="E173" s="6">
        <v>14.667</v>
      </c>
      <c r="I173" s="6">
        <v>11</v>
      </c>
      <c r="L173">
        <v>6</v>
      </c>
      <c r="M173" s="10">
        <v>10</v>
      </c>
      <c r="N173" s="10">
        <v>0</v>
      </c>
      <c r="O173" s="2">
        <f t="shared" si="11"/>
        <v>6.5</v>
      </c>
      <c r="P173">
        <v>12</v>
      </c>
      <c r="Q173">
        <v>10</v>
      </c>
      <c r="R173">
        <v>0</v>
      </c>
      <c r="S173" s="2">
        <f t="shared" si="10"/>
        <v>12.5</v>
      </c>
    </row>
    <row r="174" spans="1:19" ht="12.75">
      <c r="A174" s="3">
        <v>1495</v>
      </c>
      <c r="E174" s="6">
        <v>14.667</v>
      </c>
      <c r="I174" s="6">
        <v>12.75</v>
      </c>
      <c r="L174">
        <v>7</v>
      </c>
      <c r="M174" s="10">
        <v>0</v>
      </c>
      <c r="N174" s="10">
        <v>0</v>
      </c>
      <c r="O174" s="2">
        <f t="shared" si="11"/>
        <v>7</v>
      </c>
      <c r="P174">
        <v>12</v>
      </c>
      <c r="Q174">
        <v>0</v>
      </c>
      <c r="R174">
        <v>0</v>
      </c>
      <c r="S174" s="2">
        <f t="shared" si="10"/>
        <v>12</v>
      </c>
    </row>
    <row r="175" spans="1:19" ht="12.75">
      <c r="A175" s="3">
        <v>1496</v>
      </c>
      <c r="E175" s="6">
        <v>14.667</v>
      </c>
      <c r="I175" s="6">
        <v>11.5</v>
      </c>
      <c r="L175">
        <v>6</v>
      </c>
      <c r="M175" s="10">
        <v>8</v>
      </c>
      <c r="N175" s="10">
        <v>0</v>
      </c>
      <c r="O175" s="2">
        <f t="shared" si="11"/>
        <v>6.4</v>
      </c>
      <c r="P175">
        <v>12</v>
      </c>
      <c r="Q175">
        <v>0</v>
      </c>
      <c r="R175">
        <v>0</v>
      </c>
      <c r="S175" s="2">
        <f t="shared" si="10"/>
        <v>12</v>
      </c>
    </row>
    <row r="176" spans="1:19" ht="12.75">
      <c r="A176" s="3">
        <v>1497</v>
      </c>
      <c r="E176" s="6">
        <v>14.667</v>
      </c>
      <c r="I176" s="6">
        <v>11.063</v>
      </c>
      <c r="L176">
        <v>6</v>
      </c>
      <c r="M176" s="10">
        <v>8</v>
      </c>
      <c r="N176" s="10">
        <v>0</v>
      </c>
      <c r="O176" s="2">
        <f t="shared" si="11"/>
        <v>6.4</v>
      </c>
      <c r="P176">
        <v>12</v>
      </c>
      <c r="Q176">
        <v>0</v>
      </c>
      <c r="R176">
        <v>0</v>
      </c>
      <c r="S176" s="2">
        <f t="shared" si="10"/>
        <v>12</v>
      </c>
    </row>
    <row r="177" spans="1:19" ht="12.75">
      <c r="A177" s="3">
        <v>1498</v>
      </c>
      <c r="E177" s="6">
        <v>14.667</v>
      </c>
      <c r="I177" s="6">
        <v>11.65</v>
      </c>
      <c r="L177">
        <v>6</v>
      </c>
      <c r="M177" s="10">
        <v>4</v>
      </c>
      <c r="N177" s="10">
        <v>0</v>
      </c>
      <c r="O177" s="2">
        <f t="shared" si="11"/>
        <v>6.2</v>
      </c>
      <c r="P177">
        <v>11</v>
      </c>
      <c r="Q177">
        <v>10</v>
      </c>
      <c r="R177">
        <v>0</v>
      </c>
      <c r="S177" s="2">
        <f t="shared" si="10"/>
        <v>11.5</v>
      </c>
    </row>
    <row r="178" spans="1:19" ht="12.75">
      <c r="A178" s="3">
        <v>1499</v>
      </c>
      <c r="E178" s="6">
        <v>14.667</v>
      </c>
      <c r="I178" s="6">
        <v>12</v>
      </c>
      <c r="L178">
        <v>6</v>
      </c>
      <c r="M178" s="10">
        <v>0</v>
      </c>
      <c r="N178" s="10">
        <v>0</v>
      </c>
      <c r="O178" s="2">
        <f t="shared" si="11"/>
        <v>6</v>
      </c>
      <c r="P178">
        <v>11</v>
      </c>
      <c r="Q178">
        <v>0</v>
      </c>
      <c r="R178">
        <v>0</v>
      </c>
      <c r="S178" s="2">
        <f t="shared" si="10"/>
        <v>11</v>
      </c>
    </row>
    <row r="179" spans="1:19" ht="12.75">
      <c r="A179" s="3">
        <v>1500</v>
      </c>
      <c r="E179" s="6">
        <v>14.667</v>
      </c>
      <c r="I179" s="6">
        <v>11.75</v>
      </c>
      <c r="L179">
        <v>5</v>
      </c>
      <c r="M179" s="10">
        <v>16</v>
      </c>
      <c r="N179" s="10">
        <v>0</v>
      </c>
      <c r="O179" s="2">
        <f t="shared" si="11"/>
        <v>5.8</v>
      </c>
      <c r="P179">
        <v>11</v>
      </c>
      <c r="Q179">
        <v>0</v>
      </c>
      <c r="R179">
        <v>0</v>
      </c>
      <c r="S179" s="2">
        <f t="shared" si="10"/>
        <v>11</v>
      </c>
    </row>
    <row r="180" spans="1:19" ht="12.75">
      <c r="A180" s="3">
        <v>1501</v>
      </c>
      <c r="B180">
        <f aca="true" t="shared" si="12" ref="B180:B187">176/12</f>
        <v>14.666666666666666</v>
      </c>
      <c r="E180" s="6">
        <v>14.667</v>
      </c>
      <c r="F180" s="9">
        <v>11</v>
      </c>
      <c r="G180" s="9">
        <v>10</v>
      </c>
      <c r="H180" s="6">
        <v>0</v>
      </c>
      <c r="I180" s="6">
        <v>11.5</v>
      </c>
      <c r="L180">
        <v>5</v>
      </c>
      <c r="M180" s="10">
        <v>18</v>
      </c>
      <c r="N180" s="10">
        <v>0</v>
      </c>
      <c r="O180" s="2">
        <f t="shared" si="11"/>
        <v>5.9</v>
      </c>
      <c r="P180">
        <v>11</v>
      </c>
      <c r="Q180">
        <v>0</v>
      </c>
      <c r="R180">
        <v>0</v>
      </c>
      <c r="S180" s="2">
        <f t="shared" si="10"/>
        <v>11</v>
      </c>
    </row>
    <row r="181" spans="1:19" ht="12.75">
      <c r="A181" s="3">
        <v>1502</v>
      </c>
      <c r="B181">
        <f t="shared" si="12"/>
        <v>14.666666666666666</v>
      </c>
      <c r="E181" s="6">
        <v>14.667</v>
      </c>
      <c r="F181" s="9">
        <v>11</v>
      </c>
      <c r="G181" s="9">
        <v>10</v>
      </c>
      <c r="H181" s="6">
        <v>0</v>
      </c>
      <c r="I181" s="6">
        <v>11.5</v>
      </c>
      <c r="L181">
        <v>6</v>
      </c>
      <c r="M181" s="10">
        <v>5</v>
      </c>
      <c r="N181" s="10">
        <v>0</v>
      </c>
      <c r="O181" s="2">
        <f t="shared" si="11"/>
        <v>6.25</v>
      </c>
      <c r="P181">
        <v>10</v>
      </c>
      <c r="Q181">
        <v>18</v>
      </c>
      <c r="R181">
        <v>0</v>
      </c>
      <c r="S181" s="2">
        <f aca="true" t="shared" si="13" ref="S181:S187">P181+(Q181/20)+(R181/240)</f>
        <v>10.9</v>
      </c>
    </row>
    <row r="182" spans="1:19" ht="12.75">
      <c r="A182" s="3">
        <v>1503</v>
      </c>
      <c r="B182">
        <f t="shared" si="12"/>
        <v>14.666666666666666</v>
      </c>
      <c r="E182" s="6">
        <v>14.667</v>
      </c>
      <c r="F182" s="9">
        <v>12</v>
      </c>
      <c r="G182" s="9">
        <v>0</v>
      </c>
      <c r="H182" s="6">
        <v>0</v>
      </c>
      <c r="I182" s="6">
        <v>12</v>
      </c>
      <c r="L182">
        <v>6</v>
      </c>
      <c r="M182" s="10">
        <v>0</v>
      </c>
      <c r="N182" s="10">
        <v>0</v>
      </c>
      <c r="O182" s="2">
        <f t="shared" si="11"/>
        <v>6</v>
      </c>
      <c r="P182">
        <v>11</v>
      </c>
      <c r="Q182">
        <v>0</v>
      </c>
      <c r="R182">
        <v>0</v>
      </c>
      <c r="S182" s="2">
        <f t="shared" si="13"/>
        <v>11</v>
      </c>
    </row>
    <row r="183" spans="1:19" ht="12.75">
      <c r="A183" s="3">
        <v>1504</v>
      </c>
      <c r="B183">
        <f t="shared" si="12"/>
        <v>14.666666666666666</v>
      </c>
      <c r="E183" s="6">
        <v>14.667</v>
      </c>
      <c r="F183" s="9">
        <v>11</v>
      </c>
      <c r="G183" s="9">
        <v>15</v>
      </c>
      <c r="H183" s="6">
        <v>0</v>
      </c>
      <c r="I183" s="6">
        <v>11.75</v>
      </c>
      <c r="L183">
        <v>6</v>
      </c>
      <c r="M183" s="10">
        <v>4</v>
      </c>
      <c r="N183" s="10">
        <v>0</v>
      </c>
      <c r="O183" s="2">
        <f t="shared" si="11"/>
        <v>6.2</v>
      </c>
      <c r="P183">
        <v>11</v>
      </c>
      <c r="Q183">
        <v>2</v>
      </c>
      <c r="R183">
        <v>0</v>
      </c>
      <c r="S183" s="2">
        <f t="shared" si="13"/>
        <v>11.1</v>
      </c>
    </row>
    <row r="184" spans="1:19" ht="12.75">
      <c r="A184" s="3">
        <v>1505</v>
      </c>
      <c r="B184">
        <f t="shared" si="12"/>
        <v>14.666666666666666</v>
      </c>
      <c r="E184" s="6">
        <v>14.667</v>
      </c>
      <c r="F184" s="9">
        <v>12</v>
      </c>
      <c r="G184" s="9">
        <v>2</v>
      </c>
      <c r="H184" s="6">
        <v>0</v>
      </c>
      <c r="I184" s="6">
        <v>12.1</v>
      </c>
      <c r="L184">
        <v>6</v>
      </c>
      <c r="M184" s="10">
        <v>4</v>
      </c>
      <c r="N184" s="10">
        <v>0</v>
      </c>
      <c r="O184" s="2">
        <f t="shared" si="11"/>
        <v>6.2</v>
      </c>
      <c r="P184">
        <v>11</v>
      </c>
      <c r="Q184">
        <v>10</v>
      </c>
      <c r="R184">
        <v>0</v>
      </c>
      <c r="S184" s="2">
        <f t="shared" si="13"/>
        <v>11.5</v>
      </c>
    </row>
    <row r="185" spans="1:19" ht="12.75">
      <c r="A185" s="3">
        <v>1506</v>
      </c>
      <c r="B185">
        <f t="shared" si="12"/>
        <v>14.666666666666666</v>
      </c>
      <c r="E185" s="6">
        <v>14.667</v>
      </c>
      <c r="O185" s="2">
        <f t="shared" si="11"/>
        <v>0</v>
      </c>
      <c r="S185" s="2">
        <f t="shared" si="13"/>
        <v>0</v>
      </c>
    </row>
    <row r="186" spans="1:19" ht="12.75">
      <c r="A186" s="3">
        <v>1507</v>
      </c>
      <c r="B186">
        <f t="shared" si="12"/>
        <v>14.666666666666666</v>
      </c>
      <c r="E186" s="6">
        <v>14.667</v>
      </c>
      <c r="F186" s="9">
        <v>12</v>
      </c>
      <c r="G186" s="9">
        <v>0</v>
      </c>
      <c r="H186" s="6">
        <v>0</v>
      </c>
      <c r="I186" s="6">
        <v>12</v>
      </c>
      <c r="L186">
        <v>6</v>
      </c>
      <c r="M186" s="10">
        <v>4</v>
      </c>
      <c r="N186" s="10">
        <v>0</v>
      </c>
      <c r="O186" s="2">
        <f t="shared" si="11"/>
        <v>6.2</v>
      </c>
      <c r="P186">
        <v>11</v>
      </c>
      <c r="Q186">
        <v>8</v>
      </c>
      <c r="R186">
        <v>0</v>
      </c>
      <c r="S186" s="2">
        <f t="shared" si="13"/>
        <v>11.4</v>
      </c>
    </row>
    <row r="187" spans="1:19" ht="12.75">
      <c r="A187" s="3">
        <v>1508</v>
      </c>
      <c r="B187">
        <f t="shared" si="12"/>
        <v>14.666666666666666</v>
      </c>
      <c r="E187" s="6">
        <v>14.667</v>
      </c>
      <c r="F187" s="9">
        <v>12</v>
      </c>
      <c r="G187" s="9">
        <v>5</v>
      </c>
      <c r="H187" s="6">
        <v>0</v>
      </c>
      <c r="I187" s="6">
        <v>12.25</v>
      </c>
      <c r="L187">
        <v>6</v>
      </c>
      <c r="M187" s="10">
        <v>2</v>
      </c>
      <c r="N187" s="10">
        <v>0</v>
      </c>
      <c r="O187" s="2">
        <f>L187+(M187/20)+(N187/240)</f>
        <v>6.1</v>
      </c>
      <c r="P187">
        <v>11</v>
      </c>
      <c r="Q187">
        <v>14</v>
      </c>
      <c r="R187">
        <v>0</v>
      </c>
      <c r="S187" s="2">
        <f t="shared" si="13"/>
        <v>11.7</v>
      </c>
    </row>
    <row r="188" spans="1:19" ht="12.75">
      <c r="A188" s="3">
        <v>1509</v>
      </c>
      <c r="B188">
        <v>13</v>
      </c>
      <c r="C188">
        <v>0</v>
      </c>
      <c r="D188">
        <v>0</v>
      </c>
      <c r="E188" s="6">
        <v>13</v>
      </c>
      <c r="I188" s="6">
        <f>((4*13)+(2.5*12.5))/6.5</f>
        <v>12.807692307692308</v>
      </c>
      <c r="L188">
        <v>6</v>
      </c>
      <c r="M188" s="10">
        <v>4</v>
      </c>
      <c r="N188" s="10">
        <v>0</v>
      </c>
      <c r="O188" s="2">
        <f>L188+(M188/20)+(N188/240)</f>
        <v>6.2</v>
      </c>
      <c r="S188" s="2">
        <f>((4*11.7)+(3.5*11.6))/7.5</f>
        <v>11.653333333333334</v>
      </c>
    </row>
    <row r="189" spans="1:19" ht="12.75">
      <c r="A189" s="3">
        <v>1510</v>
      </c>
      <c r="B189">
        <v>13</v>
      </c>
      <c r="C189">
        <v>13</v>
      </c>
      <c r="D189">
        <v>0</v>
      </c>
      <c r="E189" s="6">
        <v>13.65</v>
      </c>
      <c r="I189" s="6">
        <f>((2*13.5)+(4.25*13.25))/6.25</f>
        <v>13.33</v>
      </c>
      <c r="L189">
        <v>6</v>
      </c>
      <c r="M189" s="10">
        <v>4</v>
      </c>
      <c r="N189" s="10">
        <v>0</v>
      </c>
      <c r="O189" s="2">
        <f>L189+(M189/20)+(N189/240)</f>
        <v>6.2</v>
      </c>
      <c r="P189">
        <v>12</v>
      </c>
      <c r="Q189">
        <v>6</v>
      </c>
      <c r="R189">
        <v>0</v>
      </c>
      <c r="S189" s="2">
        <f>P189+(Q189/20)+(R189/240)</f>
        <v>12.3</v>
      </c>
    </row>
    <row r="190" spans="1:19" ht="12.75">
      <c r="A190" s="3">
        <v>1511</v>
      </c>
      <c r="B190">
        <v>13</v>
      </c>
      <c r="C190">
        <v>0</v>
      </c>
      <c r="D190">
        <v>0</v>
      </c>
      <c r="E190" s="6">
        <v>13</v>
      </c>
      <c r="F190" s="9">
        <v>13</v>
      </c>
      <c r="G190" s="9">
        <v>0</v>
      </c>
      <c r="H190" s="6">
        <v>0</v>
      </c>
      <c r="I190" s="6">
        <v>13</v>
      </c>
      <c r="L190">
        <v>6</v>
      </c>
      <c r="M190" s="10">
        <v>6</v>
      </c>
      <c r="N190" s="10">
        <v>0</v>
      </c>
      <c r="O190" s="2">
        <f>L190+(M190/20)+(N190/240)</f>
        <v>6.3</v>
      </c>
      <c r="P190">
        <v>12</v>
      </c>
      <c r="Q190">
        <v>0</v>
      </c>
      <c r="R190">
        <v>0</v>
      </c>
      <c r="S190" s="2">
        <f>P190+(Q190/20)+(R190/240)</f>
        <v>12</v>
      </c>
    </row>
    <row r="191" spans="1:19" ht="12.75">
      <c r="A191" s="3">
        <v>1512</v>
      </c>
      <c r="S191" s="2"/>
    </row>
    <row r="192" spans="1:19" ht="12.75">
      <c r="A192" s="3">
        <v>1513</v>
      </c>
      <c r="B192">
        <v>13</v>
      </c>
      <c r="C192">
        <v>0</v>
      </c>
      <c r="D192">
        <v>0</v>
      </c>
      <c r="E192" s="6">
        <v>13</v>
      </c>
      <c r="F192" s="9">
        <v>13</v>
      </c>
      <c r="G192" s="9">
        <v>0</v>
      </c>
      <c r="H192" s="6">
        <v>0</v>
      </c>
      <c r="I192" s="2">
        <f>F192+(G192/20)+(H192/240)</f>
        <v>13</v>
      </c>
      <c r="L192">
        <v>6</v>
      </c>
      <c r="M192" s="10">
        <v>10</v>
      </c>
      <c r="N192" s="10">
        <v>0</v>
      </c>
      <c r="O192" s="2">
        <f>L192+(M192/20)+(N192/240)</f>
        <v>6.5</v>
      </c>
      <c r="P192">
        <v>13</v>
      </c>
      <c r="Q192">
        <v>0</v>
      </c>
      <c r="R192">
        <v>0</v>
      </c>
      <c r="S192" s="2">
        <f>P192+(Q192/20)+(R192/240)</f>
        <v>13</v>
      </c>
    </row>
    <row r="193" spans="1:19" ht="12.75">
      <c r="A193" s="3">
        <v>1514</v>
      </c>
      <c r="B193">
        <v>13</v>
      </c>
      <c r="C193">
        <v>0</v>
      </c>
      <c r="D193">
        <v>0</v>
      </c>
      <c r="E193" s="6">
        <v>13</v>
      </c>
      <c r="F193" s="9">
        <v>13</v>
      </c>
      <c r="G193" s="9">
        <v>0</v>
      </c>
      <c r="H193" s="6">
        <v>0</v>
      </c>
      <c r="I193" s="2">
        <f>F193+(G193/20)+(H193/240)</f>
        <v>13</v>
      </c>
      <c r="L193">
        <v>6</v>
      </c>
      <c r="M193" s="10">
        <v>8</v>
      </c>
      <c r="N193" s="10">
        <v>0</v>
      </c>
      <c r="O193" s="2">
        <f>L193+(M193/20)+(N193/240)</f>
        <v>6.4</v>
      </c>
      <c r="P193">
        <v>13</v>
      </c>
      <c r="Q193">
        <v>0</v>
      </c>
      <c r="R193">
        <v>0</v>
      </c>
      <c r="S193" s="2">
        <f>P193+(Q193/20)+(R193/240)</f>
        <v>13</v>
      </c>
    </row>
    <row r="194" spans="1:19" ht="12.75">
      <c r="A194" s="3">
        <v>1515</v>
      </c>
      <c r="S194" s="2"/>
    </row>
    <row r="195" spans="1:19" ht="12.75">
      <c r="A195" s="3">
        <v>1516</v>
      </c>
      <c r="B195">
        <v>13</v>
      </c>
      <c r="C195">
        <v>0</v>
      </c>
      <c r="D195">
        <v>0</v>
      </c>
      <c r="E195" s="6">
        <v>13</v>
      </c>
      <c r="F195" s="9">
        <v>13</v>
      </c>
      <c r="G195" s="9">
        <v>0</v>
      </c>
      <c r="H195" s="6">
        <v>0</v>
      </c>
      <c r="I195" s="2">
        <f>F195+(G195/20)+(H195/240)</f>
        <v>13</v>
      </c>
      <c r="L195">
        <v>6</v>
      </c>
      <c r="M195" s="10">
        <v>12</v>
      </c>
      <c r="N195" s="10">
        <v>0</v>
      </c>
      <c r="O195" s="2">
        <f aca="true" t="shared" si="14" ref="O195:O200">L195+(M195/20)+(N195/240)</f>
        <v>6.6</v>
      </c>
      <c r="P195">
        <v>13</v>
      </c>
      <c r="Q195">
        <v>10</v>
      </c>
      <c r="R195">
        <v>0</v>
      </c>
      <c r="S195" s="2">
        <f aca="true" t="shared" si="15" ref="S195:S202">P195+(Q195/20)+(R195/240)</f>
        <v>13.5</v>
      </c>
    </row>
    <row r="196" spans="1:19" ht="12.75">
      <c r="A196" s="3">
        <v>1517</v>
      </c>
      <c r="E196" s="6">
        <f>((6.5*13.25)+(2*13))/8.5</f>
        <v>13.191176470588236</v>
      </c>
      <c r="I196" s="6">
        <v>13.25</v>
      </c>
      <c r="L196">
        <v>6</v>
      </c>
      <c r="M196" s="10">
        <v>12</v>
      </c>
      <c r="N196" s="10">
        <v>0</v>
      </c>
      <c r="O196" s="2">
        <f t="shared" si="14"/>
        <v>6.6</v>
      </c>
      <c r="P196">
        <v>13</v>
      </c>
      <c r="Q196">
        <v>10</v>
      </c>
      <c r="R196">
        <v>0</v>
      </c>
      <c r="S196" s="2">
        <f t="shared" si="15"/>
        <v>13.5</v>
      </c>
    </row>
    <row r="197" spans="1:19" ht="12.75">
      <c r="A197" s="3">
        <v>1518</v>
      </c>
      <c r="B197">
        <v>13</v>
      </c>
      <c r="C197">
        <v>2</v>
      </c>
      <c r="D197">
        <v>6</v>
      </c>
      <c r="E197" s="2">
        <f>B197+(C197/20)+(D197/240)</f>
        <v>13.125</v>
      </c>
      <c r="F197" s="9">
        <v>13</v>
      </c>
      <c r="G197" s="9">
        <v>2</v>
      </c>
      <c r="H197" s="6">
        <v>6</v>
      </c>
      <c r="I197" s="2">
        <f>F197+(G197/20)+(H197/240)</f>
        <v>13.125</v>
      </c>
      <c r="L197">
        <v>6</v>
      </c>
      <c r="M197" s="10">
        <v>12</v>
      </c>
      <c r="N197" s="10">
        <v>0</v>
      </c>
      <c r="O197" s="2">
        <f t="shared" si="14"/>
        <v>6.6</v>
      </c>
      <c r="P197">
        <v>13</v>
      </c>
      <c r="Q197">
        <v>10</v>
      </c>
      <c r="R197">
        <v>0</v>
      </c>
      <c r="S197" s="2">
        <f t="shared" si="15"/>
        <v>13.5</v>
      </c>
    </row>
    <row r="198" spans="1:19" ht="12.75">
      <c r="A198" s="3">
        <v>1519</v>
      </c>
      <c r="B198">
        <v>13</v>
      </c>
      <c r="C198">
        <v>4</v>
      </c>
      <c r="D198">
        <v>0</v>
      </c>
      <c r="E198" s="6">
        <v>13.2</v>
      </c>
      <c r="F198" s="9">
        <v>13</v>
      </c>
      <c r="G198" s="9">
        <v>6</v>
      </c>
      <c r="H198" s="6">
        <v>0</v>
      </c>
      <c r="I198" s="2">
        <f>F198+(G198/20)+(H198/240)</f>
        <v>13.3</v>
      </c>
      <c r="L198">
        <v>6</v>
      </c>
      <c r="M198" s="10">
        <v>12</v>
      </c>
      <c r="N198" s="10">
        <v>0</v>
      </c>
      <c r="O198" s="2">
        <f t="shared" si="14"/>
        <v>6.6</v>
      </c>
      <c r="P198">
        <v>13</v>
      </c>
      <c r="Q198">
        <v>10</v>
      </c>
      <c r="R198">
        <v>0</v>
      </c>
      <c r="S198" s="2">
        <f t="shared" si="15"/>
        <v>13.5</v>
      </c>
    </row>
    <row r="199" spans="1:19" ht="12.75">
      <c r="A199" s="3">
        <v>1520</v>
      </c>
      <c r="B199">
        <v>13</v>
      </c>
      <c r="C199">
        <v>4</v>
      </c>
      <c r="D199">
        <v>0</v>
      </c>
      <c r="E199" s="2">
        <f>B199+(C199/20)+(D199/240)</f>
        <v>13.2</v>
      </c>
      <c r="F199" s="9">
        <v>13</v>
      </c>
      <c r="G199" s="9">
        <v>0</v>
      </c>
      <c r="H199" s="6">
        <v>0</v>
      </c>
      <c r="I199" s="2">
        <f>F199+(G199/20)+(H199/240)</f>
        <v>13</v>
      </c>
      <c r="L199">
        <v>6</v>
      </c>
      <c r="M199" s="10">
        <v>12</v>
      </c>
      <c r="N199" s="10">
        <v>0</v>
      </c>
      <c r="O199" s="2">
        <f t="shared" si="14"/>
        <v>6.6</v>
      </c>
      <c r="P199">
        <v>13</v>
      </c>
      <c r="Q199">
        <v>10</v>
      </c>
      <c r="R199">
        <v>0</v>
      </c>
      <c r="S199" s="2">
        <f t="shared" si="15"/>
        <v>13.5</v>
      </c>
    </row>
    <row r="200" spans="1:19" ht="12.75">
      <c r="A200" s="3">
        <v>1521</v>
      </c>
      <c r="B200">
        <v>13</v>
      </c>
      <c r="C200">
        <v>3</v>
      </c>
      <c r="D200">
        <v>0</v>
      </c>
      <c r="E200" s="2">
        <f>B200+(C200/20)+(D200/240)</f>
        <v>13.15</v>
      </c>
      <c r="F200" s="9">
        <v>13</v>
      </c>
      <c r="G200" s="9">
        <v>3</v>
      </c>
      <c r="H200" s="6">
        <v>0</v>
      </c>
      <c r="I200" s="2">
        <f>F200+(G200/20)+(H200/240)</f>
        <v>13.15</v>
      </c>
      <c r="L200">
        <v>6</v>
      </c>
      <c r="M200" s="10">
        <v>12</v>
      </c>
      <c r="N200" s="10">
        <v>0</v>
      </c>
      <c r="O200" s="2">
        <f t="shared" si="14"/>
        <v>6.6</v>
      </c>
      <c r="P200">
        <v>13</v>
      </c>
      <c r="Q200">
        <v>10</v>
      </c>
      <c r="R200">
        <v>0</v>
      </c>
      <c r="S200" s="2">
        <f t="shared" si="15"/>
        <v>13.5</v>
      </c>
    </row>
    <row r="201" spans="1:19" ht="12.75">
      <c r="A201" s="3">
        <v>1522</v>
      </c>
      <c r="B201">
        <v>13</v>
      </c>
      <c r="C201">
        <v>2</v>
      </c>
      <c r="D201">
        <v>6</v>
      </c>
      <c r="E201" s="2">
        <f>B201+(C201/20)+(D201/240)</f>
        <v>13.125</v>
      </c>
      <c r="F201" s="9">
        <v>13</v>
      </c>
      <c r="G201" s="9">
        <v>2</v>
      </c>
      <c r="H201" s="6">
        <v>6</v>
      </c>
      <c r="I201" s="2">
        <f>F201+(G201/20)+(H201/240)</f>
        <v>13.125</v>
      </c>
      <c r="P201">
        <v>13</v>
      </c>
      <c r="Q201">
        <v>10</v>
      </c>
      <c r="R201">
        <v>0</v>
      </c>
      <c r="S201" s="2">
        <f t="shared" si="15"/>
        <v>13.5</v>
      </c>
    </row>
    <row r="202" spans="1:19" ht="12.75">
      <c r="A202" s="3">
        <v>1523</v>
      </c>
      <c r="B202">
        <v>13</v>
      </c>
      <c r="C202">
        <v>4</v>
      </c>
      <c r="D202">
        <v>0</v>
      </c>
      <c r="E202" s="2">
        <f>B202+(C202/20)+(D202/240)</f>
        <v>13.2</v>
      </c>
      <c r="P202">
        <v>13</v>
      </c>
      <c r="Q202">
        <v>10</v>
      </c>
      <c r="R202">
        <v>0</v>
      </c>
      <c r="S202" s="2">
        <f t="shared" si="15"/>
        <v>13.5</v>
      </c>
    </row>
    <row r="203" ht="12.75">
      <c r="A203" s="3">
        <v>1524</v>
      </c>
    </row>
    <row r="204" ht="12.75">
      <c r="A204" s="3">
        <v>1525</v>
      </c>
    </row>
    <row r="205" spans="1:19" ht="12.75">
      <c r="A205" s="3">
        <v>1526</v>
      </c>
      <c r="E205" s="2">
        <f aca="true" t="shared" si="16" ref="E205:E250">B205+(C205/20)+(D205/240)</f>
        <v>0</v>
      </c>
      <c r="S205" s="2">
        <f aca="true" t="shared" si="17" ref="S205:S219">P205+(Q205/20)+(R205/240)</f>
        <v>0</v>
      </c>
    </row>
    <row r="206" spans="1:19" ht="12.75">
      <c r="A206" s="3">
        <v>1527</v>
      </c>
      <c r="E206" s="2">
        <f t="shared" si="16"/>
        <v>0</v>
      </c>
      <c r="S206" s="2">
        <f t="shared" si="17"/>
        <v>0</v>
      </c>
    </row>
    <row r="207" spans="1:19" ht="12.75">
      <c r="A207" s="3">
        <v>1528</v>
      </c>
      <c r="E207" s="2">
        <f t="shared" si="16"/>
        <v>0</v>
      </c>
      <c r="S207" s="2">
        <f t="shared" si="17"/>
        <v>0</v>
      </c>
    </row>
    <row r="208" spans="1:19" ht="12.75">
      <c r="A208" s="3">
        <v>1529</v>
      </c>
      <c r="B208">
        <v>13</v>
      </c>
      <c r="C208">
        <v>14</v>
      </c>
      <c r="D208">
        <v>0</v>
      </c>
      <c r="E208" s="2">
        <f t="shared" si="16"/>
        <v>13.7</v>
      </c>
      <c r="F208" s="9">
        <v>13</v>
      </c>
      <c r="G208" s="9">
        <v>14</v>
      </c>
      <c r="H208" s="6">
        <v>0</v>
      </c>
      <c r="I208" s="2">
        <f>F208+(G208/20)+(H208/240)</f>
        <v>13.7</v>
      </c>
      <c r="P208">
        <v>14</v>
      </c>
      <c r="Q208">
        <v>0</v>
      </c>
      <c r="R208">
        <v>0</v>
      </c>
      <c r="S208" s="2">
        <f t="shared" si="17"/>
        <v>14</v>
      </c>
    </row>
    <row r="209" spans="1:19" ht="12.75">
      <c r="A209" s="3">
        <v>1530</v>
      </c>
      <c r="B209">
        <v>13</v>
      </c>
      <c r="C209">
        <v>12</v>
      </c>
      <c r="D209">
        <v>0</v>
      </c>
      <c r="E209" s="2">
        <f t="shared" si="16"/>
        <v>13.6</v>
      </c>
      <c r="S209" s="2">
        <f t="shared" si="17"/>
        <v>0</v>
      </c>
    </row>
    <row r="210" spans="1:19" ht="12.75">
      <c r="A210" s="3">
        <v>1531</v>
      </c>
      <c r="E210" s="2">
        <f t="shared" si="16"/>
        <v>0</v>
      </c>
      <c r="S210" s="2">
        <f t="shared" si="17"/>
        <v>0</v>
      </c>
    </row>
    <row r="211" spans="1:19" ht="12.75">
      <c r="A211" s="3">
        <v>1532</v>
      </c>
      <c r="E211" s="2">
        <f t="shared" si="16"/>
        <v>0</v>
      </c>
      <c r="S211" s="2">
        <f t="shared" si="17"/>
        <v>0</v>
      </c>
    </row>
    <row r="212" spans="1:19" ht="12.75">
      <c r="A212" s="3">
        <v>1533</v>
      </c>
      <c r="B212">
        <v>13</v>
      </c>
      <c r="C212">
        <v>12</v>
      </c>
      <c r="D212">
        <v>0</v>
      </c>
      <c r="E212" s="2">
        <f t="shared" si="16"/>
        <v>13.6</v>
      </c>
      <c r="F212" s="9">
        <v>13</v>
      </c>
      <c r="G212" s="9">
        <v>12</v>
      </c>
      <c r="H212" s="6">
        <v>0</v>
      </c>
      <c r="I212" s="2">
        <f>F212+(G212/20)+(H212/240)</f>
        <v>13.6</v>
      </c>
      <c r="P212">
        <v>14</v>
      </c>
      <c r="Q212">
        <v>2</v>
      </c>
      <c r="R212">
        <v>0</v>
      </c>
      <c r="S212" s="2">
        <f t="shared" si="17"/>
        <v>14.1</v>
      </c>
    </row>
    <row r="213" spans="1:19" ht="12.75">
      <c r="A213" s="3">
        <v>1534</v>
      </c>
      <c r="B213">
        <v>13</v>
      </c>
      <c r="C213">
        <v>17</v>
      </c>
      <c r="D213">
        <v>0</v>
      </c>
      <c r="E213" s="2">
        <f t="shared" si="16"/>
        <v>13.85</v>
      </c>
      <c r="F213" s="9">
        <v>13</v>
      </c>
      <c r="G213" s="9">
        <v>12</v>
      </c>
      <c r="H213" s="6">
        <v>0</v>
      </c>
      <c r="I213" s="2">
        <f>F213+(G213/20)+(H213/240)</f>
        <v>13.6</v>
      </c>
      <c r="P213">
        <v>14</v>
      </c>
      <c r="Q213">
        <v>12</v>
      </c>
      <c r="R213">
        <v>0</v>
      </c>
      <c r="S213" s="2">
        <f t="shared" si="17"/>
        <v>14.6</v>
      </c>
    </row>
    <row r="214" spans="1:19" ht="12.75">
      <c r="A214" s="3">
        <v>1535</v>
      </c>
      <c r="B214">
        <v>14</v>
      </c>
      <c r="C214">
        <v>3</v>
      </c>
      <c r="D214">
        <v>0</v>
      </c>
      <c r="E214" s="2">
        <f t="shared" si="16"/>
        <v>14.15</v>
      </c>
      <c r="F214" s="9">
        <v>14</v>
      </c>
      <c r="G214" s="9">
        <v>3</v>
      </c>
      <c r="H214" s="6">
        <v>0</v>
      </c>
      <c r="I214" s="2">
        <f>F214+(G214/20)+(H214/240)</f>
        <v>14.15</v>
      </c>
      <c r="P214">
        <v>14</v>
      </c>
      <c r="Q214">
        <v>18</v>
      </c>
      <c r="R214">
        <v>0</v>
      </c>
      <c r="S214" s="2">
        <f t="shared" si="17"/>
        <v>14.9</v>
      </c>
    </row>
    <row r="215" spans="1:19" ht="12.75">
      <c r="A215" s="3">
        <v>1536</v>
      </c>
      <c r="B215">
        <v>14</v>
      </c>
      <c r="C215">
        <v>5</v>
      </c>
      <c r="D215">
        <v>0</v>
      </c>
      <c r="E215" s="2">
        <f t="shared" si="16"/>
        <v>14.25</v>
      </c>
      <c r="P215">
        <v>14</v>
      </c>
      <c r="Q215">
        <v>0</v>
      </c>
      <c r="R215">
        <v>0</v>
      </c>
      <c r="S215" s="2">
        <f t="shared" si="17"/>
        <v>14</v>
      </c>
    </row>
    <row r="216" spans="1:19" ht="12.75">
      <c r="A216" s="3">
        <v>1537</v>
      </c>
      <c r="B216">
        <v>14</v>
      </c>
      <c r="C216">
        <v>10</v>
      </c>
      <c r="D216">
        <v>0</v>
      </c>
      <c r="E216" s="2">
        <f t="shared" si="16"/>
        <v>14.5</v>
      </c>
      <c r="P216">
        <v>14</v>
      </c>
      <c r="Q216">
        <v>8</v>
      </c>
      <c r="R216">
        <v>0</v>
      </c>
      <c r="S216" s="2">
        <f t="shared" si="17"/>
        <v>14.4</v>
      </c>
    </row>
    <row r="217" spans="1:19" ht="12.75">
      <c r="A217" s="3">
        <v>1538</v>
      </c>
      <c r="B217">
        <v>14</v>
      </c>
      <c r="C217">
        <v>10</v>
      </c>
      <c r="D217">
        <v>0</v>
      </c>
      <c r="E217" s="2">
        <f t="shared" si="16"/>
        <v>14.5</v>
      </c>
      <c r="P217">
        <v>14</v>
      </c>
      <c r="Q217">
        <v>16</v>
      </c>
      <c r="R217">
        <v>0</v>
      </c>
      <c r="S217" s="2">
        <f t="shared" si="17"/>
        <v>14.8</v>
      </c>
    </row>
    <row r="218" spans="1:25" ht="12.75">
      <c r="A218" s="3" t="s">
        <v>40</v>
      </c>
      <c r="B218">
        <v>15</v>
      </c>
      <c r="C218">
        <v>0</v>
      </c>
      <c r="D218">
        <v>0</v>
      </c>
      <c r="E218" s="2">
        <f t="shared" si="16"/>
        <v>15</v>
      </c>
      <c r="P218">
        <v>15</v>
      </c>
      <c r="Q218">
        <v>0</v>
      </c>
      <c r="R218">
        <v>0</v>
      </c>
      <c r="S218" s="2">
        <f t="shared" si="17"/>
        <v>15</v>
      </c>
      <c r="Y218" t="s">
        <v>77</v>
      </c>
    </row>
    <row r="219" spans="1:25" ht="12.75">
      <c r="A219" s="3" t="s">
        <v>41</v>
      </c>
      <c r="B219">
        <v>11</v>
      </c>
      <c r="C219">
        <v>10</v>
      </c>
      <c r="D219">
        <v>0</v>
      </c>
      <c r="E219" s="2">
        <f t="shared" si="16"/>
        <v>11.5</v>
      </c>
      <c r="P219">
        <v>14</v>
      </c>
      <c r="Q219">
        <v>0</v>
      </c>
      <c r="R219">
        <v>0</v>
      </c>
      <c r="S219" s="2">
        <f t="shared" si="17"/>
        <v>14</v>
      </c>
      <c r="Y219" t="s">
        <v>77</v>
      </c>
    </row>
    <row r="220" spans="1:25" ht="12.75">
      <c r="A220" s="3" t="s">
        <v>42</v>
      </c>
      <c r="B220">
        <v>12</v>
      </c>
      <c r="C220">
        <v>0</v>
      </c>
      <c r="D220">
        <v>0</v>
      </c>
      <c r="E220" s="2">
        <f t="shared" si="16"/>
        <v>12</v>
      </c>
      <c r="S220" s="2"/>
      <c r="Y220" t="s">
        <v>87</v>
      </c>
    </row>
    <row r="221" spans="1:25" ht="12.75">
      <c r="A221" s="3" t="s">
        <v>43</v>
      </c>
      <c r="B221">
        <v>14</v>
      </c>
      <c r="C221">
        <v>12</v>
      </c>
      <c r="D221">
        <v>0</v>
      </c>
      <c r="E221" s="2">
        <f t="shared" si="16"/>
        <v>14.6</v>
      </c>
      <c r="S221" s="2"/>
      <c r="Y221" t="s">
        <v>86</v>
      </c>
    </row>
    <row r="222" spans="1:25" ht="12.75">
      <c r="A222" s="3">
        <v>1543</v>
      </c>
      <c r="B222">
        <v>14</v>
      </c>
      <c r="C222">
        <v>0</v>
      </c>
      <c r="D222">
        <v>0</v>
      </c>
      <c r="E222" s="2">
        <f t="shared" si="16"/>
        <v>14</v>
      </c>
      <c r="S222" s="2"/>
      <c r="Y222" t="s">
        <v>110</v>
      </c>
    </row>
    <row r="223" spans="1:25" ht="12.75">
      <c r="A223" s="3">
        <v>1544</v>
      </c>
      <c r="B223">
        <v>14</v>
      </c>
      <c r="C223">
        <v>0</v>
      </c>
      <c r="D223">
        <v>0</v>
      </c>
      <c r="E223" s="2">
        <f t="shared" si="16"/>
        <v>14</v>
      </c>
      <c r="S223" s="2"/>
      <c r="Y223" t="s">
        <v>75</v>
      </c>
    </row>
    <row r="224" spans="1:25" ht="12.75">
      <c r="A224" s="3">
        <v>1545</v>
      </c>
      <c r="B224">
        <v>14</v>
      </c>
      <c r="C224">
        <v>10</v>
      </c>
      <c r="D224">
        <v>0</v>
      </c>
      <c r="E224" s="2">
        <f t="shared" si="16"/>
        <v>14.5</v>
      </c>
      <c r="S224" s="2"/>
      <c r="Y224" t="s">
        <v>64</v>
      </c>
    </row>
    <row r="225" spans="1:25" ht="12.75">
      <c r="A225" s="3">
        <v>1546</v>
      </c>
      <c r="B225">
        <v>16</v>
      </c>
      <c r="C225">
        <v>10</v>
      </c>
      <c r="D225">
        <v>0</v>
      </c>
      <c r="E225" s="2">
        <f t="shared" si="16"/>
        <v>16.5</v>
      </c>
      <c r="S225" s="2"/>
      <c r="Y225" t="s">
        <v>114</v>
      </c>
    </row>
    <row r="226" spans="1:26" ht="12.75">
      <c r="A226" s="3">
        <v>1547</v>
      </c>
      <c r="B226">
        <v>16</v>
      </c>
      <c r="C226">
        <v>0</v>
      </c>
      <c r="D226">
        <v>0</v>
      </c>
      <c r="E226" s="2">
        <f t="shared" si="16"/>
        <v>16</v>
      </c>
      <c r="S226" s="2"/>
      <c r="Y226" t="s">
        <v>113</v>
      </c>
      <c r="Z226" t="s">
        <v>1</v>
      </c>
    </row>
    <row r="227" spans="1:26" ht="12.75">
      <c r="A227" s="3">
        <v>1548</v>
      </c>
      <c r="B227">
        <v>17</v>
      </c>
      <c r="C227">
        <v>0</v>
      </c>
      <c r="D227">
        <v>0</v>
      </c>
      <c r="E227" s="2">
        <f t="shared" si="16"/>
        <v>17</v>
      </c>
      <c r="S227" s="2"/>
      <c r="Y227" t="s">
        <v>72</v>
      </c>
      <c r="Z227" t="s">
        <v>45</v>
      </c>
    </row>
    <row r="228" spans="1:26" ht="12.75">
      <c r="A228" s="3">
        <v>1549</v>
      </c>
      <c r="B228">
        <v>17</v>
      </c>
      <c r="C228">
        <v>0</v>
      </c>
      <c r="D228">
        <v>0</v>
      </c>
      <c r="E228" s="2">
        <f t="shared" si="16"/>
        <v>17</v>
      </c>
      <c r="S228" s="2"/>
      <c r="Y228" t="s">
        <v>73</v>
      </c>
      <c r="Z228" t="s">
        <v>45</v>
      </c>
    </row>
    <row r="229" spans="1:26" ht="12.75">
      <c r="A229" s="3">
        <v>1550</v>
      </c>
      <c r="B229">
        <v>18</v>
      </c>
      <c r="C229">
        <v>0</v>
      </c>
      <c r="D229">
        <v>0</v>
      </c>
      <c r="E229" s="2">
        <f t="shared" si="16"/>
        <v>18</v>
      </c>
      <c r="S229" s="2"/>
      <c r="Y229" t="s">
        <v>73</v>
      </c>
      <c r="Z229" t="s">
        <v>74</v>
      </c>
    </row>
    <row r="230" spans="1:26" ht="12.75">
      <c r="A230" s="3">
        <v>1551</v>
      </c>
      <c r="B230">
        <v>17</v>
      </c>
      <c r="C230">
        <v>10</v>
      </c>
      <c r="D230">
        <v>0</v>
      </c>
      <c r="E230" s="2">
        <f t="shared" si="16"/>
        <v>17.5</v>
      </c>
      <c r="Y230" t="s">
        <v>67</v>
      </c>
      <c r="Z230" t="s">
        <v>51</v>
      </c>
    </row>
    <row r="231" spans="1:26" ht="12.75">
      <c r="A231" s="3">
        <v>1552</v>
      </c>
      <c r="B231">
        <v>21</v>
      </c>
      <c r="C231">
        <v>0</v>
      </c>
      <c r="D231">
        <v>0</v>
      </c>
      <c r="E231" s="2">
        <f t="shared" si="16"/>
        <v>21</v>
      </c>
      <c r="Y231" t="s">
        <v>73</v>
      </c>
      <c r="Z231" t="s">
        <v>74</v>
      </c>
    </row>
    <row r="232" spans="1:26" ht="12.75">
      <c r="A232" s="3">
        <v>1553</v>
      </c>
      <c r="B232">
        <v>21</v>
      </c>
      <c r="C232">
        <v>0</v>
      </c>
      <c r="D232">
        <v>0</v>
      </c>
      <c r="E232" s="2">
        <f t="shared" si="16"/>
        <v>21</v>
      </c>
      <c r="Y232" t="s">
        <v>62</v>
      </c>
      <c r="Z232" t="s">
        <v>74</v>
      </c>
    </row>
    <row r="233" spans="1:26" ht="12.75">
      <c r="A233" s="3">
        <v>1554</v>
      </c>
      <c r="B233">
        <v>21</v>
      </c>
      <c r="C233">
        <v>0</v>
      </c>
      <c r="D233">
        <v>0</v>
      </c>
      <c r="E233" s="2">
        <f t="shared" si="16"/>
        <v>21</v>
      </c>
      <c r="Y233" t="s">
        <v>62</v>
      </c>
      <c r="Z233" t="s">
        <v>74</v>
      </c>
    </row>
    <row r="234" spans="1:26" ht="12.75">
      <c r="A234" s="3">
        <v>1555</v>
      </c>
      <c r="B234">
        <v>21</v>
      </c>
      <c r="C234">
        <v>0</v>
      </c>
      <c r="D234">
        <v>0</v>
      </c>
      <c r="E234" s="2">
        <f t="shared" si="16"/>
        <v>21</v>
      </c>
      <c r="Y234" t="s">
        <v>62</v>
      </c>
      <c r="Z234" t="s">
        <v>74</v>
      </c>
    </row>
    <row r="235" spans="1:26" ht="12.75">
      <c r="A235" s="3">
        <v>1556</v>
      </c>
      <c r="B235">
        <v>21</v>
      </c>
      <c r="C235">
        <v>0</v>
      </c>
      <c r="D235">
        <v>0</v>
      </c>
      <c r="E235" s="2">
        <f t="shared" si="16"/>
        <v>21</v>
      </c>
      <c r="Y235" t="s">
        <v>63</v>
      </c>
      <c r="Z235" t="s">
        <v>74</v>
      </c>
    </row>
    <row r="236" spans="1:26" ht="12.75">
      <c r="A236" s="3">
        <v>1557</v>
      </c>
      <c r="B236">
        <v>21</v>
      </c>
      <c r="C236">
        <v>0</v>
      </c>
      <c r="D236">
        <v>0</v>
      </c>
      <c r="E236" s="2">
        <f t="shared" si="16"/>
        <v>21</v>
      </c>
      <c r="Y236" t="s">
        <v>63</v>
      </c>
      <c r="Z236" t="s">
        <v>74</v>
      </c>
    </row>
    <row r="237" spans="1:26" ht="12.75">
      <c r="A237" s="3">
        <v>1558</v>
      </c>
      <c r="B237">
        <v>20</v>
      </c>
      <c r="C237">
        <v>0</v>
      </c>
      <c r="D237">
        <v>0</v>
      </c>
      <c r="E237" s="2">
        <f t="shared" si="16"/>
        <v>20</v>
      </c>
      <c r="Y237" t="s">
        <v>63</v>
      </c>
      <c r="Z237" t="s">
        <v>49</v>
      </c>
    </row>
    <row r="238" spans="1:26" ht="12.75">
      <c r="A238" s="3">
        <v>1559</v>
      </c>
      <c r="B238">
        <v>21</v>
      </c>
      <c r="C238">
        <v>0</v>
      </c>
      <c r="D238">
        <v>0</v>
      </c>
      <c r="E238" s="2">
        <f t="shared" si="16"/>
        <v>21</v>
      </c>
      <c r="Y238" t="s">
        <v>63</v>
      </c>
      <c r="Z238" t="s">
        <v>49</v>
      </c>
    </row>
    <row r="239" spans="1:26" ht="12.75">
      <c r="A239" s="3">
        <v>1560</v>
      </c>
      <c r="B239">
        <v>21</v>
      </c>
      <c r="C239">
        <v>13</v>
      </c>
      <c r="D239">
        <v>4</v>
      </c>
      <c r="E239" s="2">
        <f t="shared" si="16"/>
        <v>21.666666666666664</v>
      </c>
      <c r="Y239" t="s">
        <v>63</v>
      </c>
      <c r="Z239" t="s">
        <v>49</v>
      </c>
    </row>
    <row r="240" spans="1:26" ht="12.75">
      <c r="A240" s="3">
        <v>1561</v>
      </c>
      <c r="B240">
        <v>22</v>
      </c>
      <c r="C240">
        <v>15</v>
      </c>
      <c r="D240">
        <v>0</v>
      </c>
      <c r="E240" s="2">
        <f t="shared" si="16"/>
        <v>22.75</v>
      </c>
      <c r="Y240" t="s">
        <v>63</v>
      </c>
      <c r="Z240" t="s">
        <v>49</v>
      </c>
    </row>
    <row r="241" spans="1:26" ht="12.75">
      <c r="A241" s="3">
        <v>1562</v>
      </c>
      <c r="B241">
        <v>26</v>
      </c>
      <c r="C241">
        <v>10</v>
      </c>
      <c r="D241">
        <v>0</v>
      </c>
      <c r="E241" s="2">
        <f t="shared" si="16"/>
        <v>26.5</v>
      </c>
      <c r="Y241" t="s">
        <v>63</v>
      </c>
      <c r="Z241" t="s">
        <v>49</v>
      </c>
    </row>
    <row r="242" spans="1:26" ht="12.75">
      <c r="A242" s="3">
        <v>1563</v>
      </c>
      <c r="B242">
        <v>27</v>
      </c>
      <c r="C242">
        <v>0</v>
      </c>
      <c r="D242">
        <v>0</v>
      </c>
      <c r="E242" s="2">
        <f t="shared" si="16"/>
        <v>27</v>
      </c>
      <c r="Y242" t="s">
        <v>63</v>
      </c>
      <c r="Z242" t="s">
        <v>49</v>
      </c>
    </row>
    <row r="243" spans="1:26" ht="12.75">
      <c r="A243" s="3">
        <v>1564</v>
      </c>
      <c r="B243">
        <v>27</v>
      </c>
      <c r="C243">
        <v>0</v>
      </c>
      <c r="D243">
        <v>0</v>
      </c>
      <c r="E243" s="2">
        <f t="shared" si="16"/>
        <v>27</v>
      </c>
      <c r="Y243" t="s">
        <v>63</v>
      </c>
      <c r="Z243" t="s">
        <v>49</v>
      </c>
    </row>
    <row r="244" spans="1:27" ht="12.75">
      <c r="A244" s="3">
        <v>1565</v>
      </c>
      <c r="B244">
        <v>27</v>
      </c>
      <c r="C244">
        <v>0</v>
      </c>
      <c r="D244">
        <v>0</v>
      </c>
      <c r="E244" s="2">
        <f t="shared" si="16"/>
        <v>27</v>
      </c>
      <c r="Y244" t="s">
        <v>63</v>
      </c>
      <c r="Z244" t="s">
        <v>48</v>
      </c>
      <c r="AA244" t="s">
        <v>111</v>
      </c>
    </row>
    <row r="245" spans="1:27" ht="12.75">
      <c r="A245" s="3">
        <v>1566</v>
      </c>
      <c r="B245">
        <v>28</v>
      </c>
      <c r="C245">
        <v>0</v>
      </c>
      <c r="D245">
        <v>0</v>
      </c>
      <c r="E245" s="2">
        <f t="shared" si="16"/>
        <v>28</v>
      </c>
      <c r="Y245" t="s">
        <v>63</v>
      </c>
      <c r="Z245" t="s">
        <v>48</v>
      </c>
      <c r="AA245" t="s">
        <v>65</v>
      </c>
    </row>
    <row r="246" spans="1:5" ht="12.75">
      <c r="A246" s="3">
        <v>1567</v>
      </c>
      <c r="B246">
        <v>28</v>
      </c>
      <c r="C246">
        <v>0</v>
      </c>
      <c r="D246">
        <v>0</v>
      </c>
      <c r="E246" s="2">
        <f t="shared" si="16"/>
        <v>28</v>
      </c>
    </row>
    <row r="247" spans="1:5" ht="12.75">
      <c r="A247" s="3">
        <v>1568</v>
      </c>
      <c r="B247">
        <v>28</v>
      </c>
      <c r="C247">
        <v>0</v>
      </c>
      <c r="D247">
        <v>0</v>
      </c>
      <c r="E247" s="2">
        <f t="shared" si="16"/>
        <v>28</v>
      </c>
    </row>
    <row r="248" spans="1:5" ht="12.75">
      <c r="A248" s="3">
        <v>1569</v>
      </c>
      <c r="B248">
        <v>28</v>
      </c>
      <c r="C248">
        <v>0</v>
      </c>
      <c r="D248">
        <v>0</v>
      </c>
      <c r="E248" s="2">
        <f t="shared" si="16"/>
        <v>28</v>
      </c>
    </row>
    <row r="249" spans="1:5" ht="12.75">
      <c r="A249" s="3">
        <v>1570</v>
      </c>
      <c r="B249">
        <v>28</v>
      </c>
      <c r="C249">
        <v>0</v>
      </c>
      <c r="D249">
        <v>0</v>
      </c>
      <c r="E249" s="2">
        <f t="shared" si="16"/>
        <v>28</v>
      </c>
    </row>
    <row r="250" spans="1:5" ht="12.75">
      <c r="A250" s="3">
        <v>1571</v>
      </c>
      <c r="E250" s="2">
        <f t="shared" si="16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8"/>
  <sheetViews>
    <sheetView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4" sqref="A24"/>
    </sheetView>
  </sheetViews>
  <sheetFormatPr defaultColWidth="9.140625" defaultRowHeight="12.75"/>
  <cols>
    <col min="1" max="1" width="7.8515625" style="3" customWidth="1"/>
    <col min="2" max="2" width="13.00390625" style="6" customWidth="1"/>
    <col min="3" max="3" width="15.00390625" style="6" customWidth="1"/>
    <col min="4" max="4" width="13.00390625" style="6" customWidth="1"/>
    <col min="6" max="6" width="14.28125" style="0" customWidth="1"/>
    <col min="7" max="7" width="9.00390625" style="10" customWidth="1"/>
    <col min="8" max="8" width="7.00390625" style="10" customWidth="1"/>
    <col min="9" max="9" width="12.00390625" style="2" customWidth="1"/>
    <col min="10" max="10" width="14.28125" style="0" customWidth="1"/>
    <col min="11" max="11" width="9.00390625" style="0" customWidth="1"/>
    <col min="12" max="12" width="8.421875" style="0" customWidth="1"/>
    <col min="13" max="13" width="12.00390625" style="0" customWidth="1"/>
    <col min="14" max="15" width="14.28125" style="0" customWidth="1"/>
    <col min="16" max="16" width="14.28125" style="10" customWidth="1"/>
    <col min="17" max="17" width="14.28125" style="0" customWidth="1"/>
  </cols>
  <sheetData>
    <row r="1" ht="12.75">
      <c r="D1" s="7" t="s">
        <v>94</v>
      </c>
    </row>
    <row r="2" ht="12.75">
      <c r="D2" s="7" t="s">
        <v>78</v>
      </c>
    </row>
    <row r="4" spans="1:17" ht="12.75">
      <c r="A4" s="3" t="s">
        <v>112</v>
      </c>
      <c r="B4" s="7" t="s">
        <v>97</v>
      </c>
      <c r="C4" s="7" t="s">
        <v>97</v>
      </c>
      <c r="D4" s="7" t="s">
        <v>54</v>
      </c>
      <c r="F4" s="1" t="s">
        <v>102</v>
      </c>
      <c r="G4" s="11" t="s">
        <v>52</v>
      </c>
      <c r="H4" s="11" t="s">
        <v>52</v>
      </c>
      <c r="I4" s="11" t="s">
        <v>52</v>
      </c>
      <c r="J4" s="1" t="s">
        <v>102</v>
      </c>
      <c r="K4" s="11" t="s">
        <v>105</v>
      </c>
      <c r="L4" s="11" t="s">
        <v>105</v>
      </c>
      <c r="M4" s="11" t="s">
        <v>105</v>
      </c>
      <c r="N4" s="1" t="s">
        <v>102</v>
      </c>
      <c r="O4" s="1" t="s">
        <v>102</v>
      </c>
      <c r="P4" s="11" t="s">
        <v>102</v>
      </c>
      <c r="Q4" s="1" t="s">
        <v>102</v>
      </c>
    </row>
    <row r="5" spans="1:17" ht="12.75">
      <c r="A5" s="3" t="s">
        <v>66</v>
      </c>
      <c r="B5" s="7" t="s">
        <v>61</v>
      </c>
      <c r="C5" s="7" t="s">
        <v>61</v>
      </c>
      <c r="D5" s="7" t="s">
        <v>61</v>
      </c>
      <c r="F5" s="1" t="s">
        <v>97</v>
      </c>
      <c r="G5" s="11"/>
      <c r="H5" s="11"/>
      <c r="I5" s="4" t="s">
        <v>97</v>
      </c>
      <c r="J5" s="1" t="s">
        <v>97</v>
      </c>
      <c r="K5" s="11"/>
      <c r="L5" s="11"/>
      <c r="M5" s="4" t="s">
        <v>97</v>
      </c>
      <c r="N5" s="1" t="s">
        <v>98</v>
      </c>
      <c r="O5" s="1" t="s">
        <v>98</v>
      </c>
      <c r="P5" s="11" t="s">
        <v>98</v>
      </c>
      <c r="Q5" s="1" t="s">
        <v>98</v>
      </c>
    </row>
    <row r="6" spans="2:17" ht="12.75">
      <c r="B6" s="7" t="s">
        <v>84</v>
      </c>
      <c r="C6" s="7" t="s">
        <v>85</v>
      </c>
      <c r="D6" s="7" t="s">
        <v>101</v>
      </c>
      <c r="F6" s="1" t="s">
        <v>93</v>
      </c>
      <c r="G6" s="11" t="s">
        <v>99</v>
      </c>
      <c r="H6" s="11" t="s">
        <v>91</v>
      </c>
      <c r="I6" s="4" t="s">
        <v>0</v>
      </c>
      <c r="J6" s="1" t="s">
        <v>93</v>
      </c>
      <c r="K6" s="11" t="s">
        <v>99</v>
      </c>
      <c r="L6" s="11" t="s">
        <v>91</v>
      </c>
      <c r="M6" s="4" t="s">
        <v>0</v>
      </c>
      <c r="N6" s="1" t="s">
        <v>93</v>
      </c>
      <c r="O6" s="1" t="s">
        <v>99</v>
      </c>
      <c r="P6" s="11" t="s">
        <v>91</v>
      </c>
      <c r="Q6" s="1" t="s">
        <v>0</v>
      </c>
    </row>
    <row r="8" spans="1:17" ht="12.75">
      <c r="A8" s="3">
        <v>1330</v>
      </c>
      <c r="B8" s="6">
        <v>1.4083</v>
      </c>
      <c r="D8" s="6">
        <v>1.25</v>
      </c>
      <c r="N8">
        <v>1</v>
      </c>
      <c r="O8">
        <v>10</v>
      </c>
      <c r="P8" s="10">
        <v>6</v>
      </c>
      <c r="Q8" s="2">
        <f aca="true" t="shared" si="0" ref="Q8:Q39">N8+(O8/20)+(P8/240)</f>
        <v>1.525</v>
      </c>
    </row>
    <row r="9" spans="1:17" ht="12.75">
      <c r="A9" s="3">
        <v>1331</v>
      </c>
      <c r="B9" s="6">
        <v>2.8</v>
      </c>
      <c r="D9" s="6">
        <v>1.55</v>
      </c>
      <c r="N9">
        <v>1</v>
      </c>
      <c r="O9">
        <v>9</v>
      </c>
      <c r="P9" s="10">
        <v>6</v>
      </c>
      <c r="Q9" s="2">
        <f t="shared" si="0"/>
        <v>1.4749999999999999</v>
      </c>
    </row>
    <row r="10" spans="1:17" ht="12.75">
      <c r="A10" s="3">
        <v>1332</v>
      </c>
      <c r="B10" s="6">
        <v>2.833</v>
      </c>
      <c r="D10" s="6">
        <v>1.25</v>
      </c>
      <c r="F10">
        <v>1</v>
      </c>
      <c r="G10" s="10">
        <v>11</v>
      </c>
      <c r="H10" s="10">
        <v>0</v>
      </c>
      <c r="I10" s="2">
        <f aca="true" t="shared" si="1" ref="I10:I41">F10+(G10/20)+(H10/240)</f>
        <v>1.55</v>
      </c>
      <c r="Q10" s="2">
        <f t="shared" si="0"/>
        <v>0</v>
      </c>
    </row>
    <row r="11" spans="1:17" ht="12.75">
      <c r="A11" s="3">
        <v>1333</v>
      </c>
      <c r="B11" s="6">
        <v>2.7</v>
      </c>
      <c r="D11" s="6">
        <v>1.4</v>
      </c>
      <c r="I11" s="2">
        <f t="shared" si="1"/>
        <v>0</v>
      </c>
      <c r="N11">
        <v>1</v>
      </c>
      <c r="O11">
        <v>4</v>
      </c>
      <c r="P11" s="10">
        <v>0</v>
      </c>
      <c r="Q11" s="2">
        <f t="shared" si="0"/>
        <v>1.2</v>
      </c>
    </row>
    <row r="12" spans="1:17" ht="12.75">
      <c r="A12" s="3">
        <v>1334</v>
      </c>
      <c r="B12" s="6">
        <v>2.7</v>
      </c>
      <c r="D12" s="6">
        <v>1.2</v>
      </c>
      <c r="I12" s="2">
        <f t="shared" si="1"/>
        <v>0</v>
      </c>
      <c r="N12">
        <v>1</v>
      </c>
      <c r="O12">
        <v>3</v>
      </c>
      <c r="P12" s="10">
        <v>0</v>
      </c>
      <c r="Q12" s="2">
        <f t="shared" si="0"/>
        <v>1.15</v>
      </c>
    </row>
    <row r="13" spans="1:17" ht="12.75">
      <c r="A13" s="3">
        <v>1335</v>
      </c>
      <c r="B13" s="6">
        <v>2.7</v>
      </c>
      <c r="D13" s="6">
        <v>1.7</v>
      </c>
      <c r="I13" s="2">
        <f t="shared" si="1"/>
        <v>0</v>
      </c>
      <c r="N13">
        <v>1</v>
      </c>
      <c r="O13">
        <v>4</v>
      </c>
      <c r="P13" s="10">
        <v>0</v>
      </c>
      <c r="Q13" s="2">
        <f t="shared" si="0"/>
        <v>1.2</v>
      </c>
    </row>
    <row r="14" spans="1:17" ht="12.75">
      <c r="A14" s="3">
        <v>1336</v>
      </c>
      <c r="B14" s="6">
        <v>3</v>
      </c>
      <c r="D14" s="6">
        <v>1.1</v>
      </c>
      <c r="I14" s="2">
        <f t="shared" si="1"/>
        <v>0</v>
      </c>
      <c r="Q14" s="2">
        <f t="shared" si="0"/>
        <v>0</v>
      </c>
    </row>
    <row r="15" spans="1:17" ht="12.75">
      <c r="A15" s="3">
        <v>1337</v>
      </c>
      <c r="B15" s="6">
        <v>3.25</v>
      </c>
      <c r="D15" s="6">
        <v>1.1</v>
      </c>
      <c r="I15" s="2">
        <f t="shared" si="1"/>
        <v>0</v>
      </c>
      <c r="N15">
        <v>1</v>
      </c>
      <c r="O15">
        <v>4</v>
      </c>
      <c r="P15" s="10">
        <v>6</v>
      </c>
      <c r="Q15" s="2">
        <f t="shared" si="0"/>
        <v>1.2249999999999999</v>
      </c>
    </row>
    <row r="16" spans="1:17" ht="12.75">
      <c r="A16" s="3">
        <v>1338</v>
      </c>
      <c r="B16" s="6">
        <v>2.7</v>
      </c>
      <c r="D16" s="6">
        <v>1.275</v>
      </c>
      <c r="H16" s="9"/>
      <c r="I16" s="2">
        <f t="shared" si="1"/>
        <v>0</v>
      </c>
      <c r="Q16" s="2">
        <f t="shared" si="0"/>
        <v>0</v>
      </c>
    </row>
    <row r="17" spans="1:17" ht="12.75">
      <c r="A17" s="3">
        <v>1339</v>
      </c>
      <c r="B17" s="2">
        <f>2.1997361479699*D17</f>
        <v>2.63968337756388</v>
      </c>
      <c r="C17" s="2"/>
      <c r="D17" s="6">
        <v>1.2</v>
      </c>
      <c r="H17" s="9"/>
      <c r="I17" s="2">
        <f t="shared" si="1"/>
        <v>0</v>
      </c>
      <c r="N17">
        <v>1</v>
      </c>
      <c r="O17">
        <v>9</v>
      </c>
      <c r="P17" s="10">
        <v>0</v>
      </c>
      <c r="Q17" s="2">
        <f t="shared" si="0"/>
        <v>1.45</v>
      </c>
    </row>
    <row r="18" spans="1:17" ht="12.75">
      <c r="A18" s="3">
        <v>1340</v>
      </c>
      <c r="B18" s="6">
        <v>2.35</v>
      </c>
      <c r="D18" s="6">
        <v>1.15</v>
      </c>
      <c r="H18" s="9"/>
      <c r="I18" s="2">
        <f t="shared" si="1"/>
        <v>0</v>
      </c>
      <c r="N18">
        <v>1</v>
      </c>
      <c r="O18">
        <v>8</v>
      </c>
      <c r="P18" s="10">
        <v>0</v>
      </c>
      <c r="Q18" s="2">
        <f t="shared" si="0"/>
        <v>1.4</v>
      </c>
    </row>
    <row r="19" spans="1:17" ht="12.75">
      <c r="A19" s="3">
        <v>1341</v>
      </c>
      <c r="B19" s="2">
        <f>2.1997361479699*D19</f>
        <v>3.849538258947325</v>
      </c>
      <c r="D19" s="6">
        <v>1.75</v>
      </c>
      <c r="H19" s="9"/>
      <c r="I19" s="2">
        <f t="shared" si="1"/>
        <v>0</v>
      </c>
      <c r="N19">
        <v>1</v>
      </c>
      <c r="O19">
        <v>12</v>
      </c>
      <c r="P19" s="10">
        <v>0</v>
      </c>
      <c r="Q19" s="2">
        <f t="shared" si="0"/>
        <v>1.6</v>
      </c>
    </row>
    <row r="20" spans="1:17" ht="12.75">
      <c r="A20" s="3">
        <v>1342</v>
      </c>
      <c r="B20" s="2">
        <f>2.1997361479699*D20</f>
        <v>3.3084031665467295</v>
      </c>
      <c r="D20" s="6">
        <v>1.504</v>
      </c>
      <c r="H20" s="9"/>
      <c r="I20" s="2">
        <f t="shared" si="1"/>
        <v>0</v>
      </c>
      <c r="Q20" s="2">
        <f t="shared" si="0"/>
        <v>0</v>
      </c>
    </row>
    <row r="21" spans="1:17" ht="12.75">
      <c r="A21" s="3">
        <v>1343</v>
      </c>
      <c r="B21" s="2">
        <f>2.1997361479699*D21</f>
        <v>3.6119667549665757</v>
      </c>
      <c r="D21" s="6">
        <v>1.642</v>
      </c>
      <c r="H21" s="9"/>
      <c r="I21" s="2">
        <f t="shared" si="1"/>
        <v>0</v>
      </c>
      <c r="N21">
        <v>1</v>
      </c>
      <c r="O21">
        <v>14</v>
      </c>
      <c r="P21" s="10">
        <v>5</v>
      </c>
      <c r="Q21" s="2">
        <f t="shared" si="0"/>
        <v>1.7208333333333332</v>
      </c>
    </row>
    <row r="22" spans="1:17" ht="12.75">
      <c r="A22" s="3">
        <v>1344</v>
      </c>
      <c r="B22" s="2">
        <f>2.1997361479699*D22</f>
        <v>3.0048395781268837</v>
      </c>
      <c r="D22" s="6">
        <v>1.366</v>
      </c>
      <c r="H22" s="9"/>
      <c r="I22" s="2">
        <f t="shared" si="1"/>
        <v>0</v>
      </c>
      <c r="N22">
        <v>1</v>
      </c>
      <c r="O22">
        <v>17</v>
      </c>
      <c r="P22" s="10">
        <v>5</v>
      </c>
      <c r="Q22" s="2">
        <f t="shared" si="0"/>
        <v>1.8708333333333333</v>
      </c>
    </row>
    <row r="23" spans="1:17" ht="12.75">
      <c r="A23" s="3">
        <v>1345</v>
      </c>
      <c r="B23" s="2">
        <f>2.1997361479699*D23</f>
        <v>3.785745910656198</v>
      </c>
      <c r="D23" s="6">
        <v>1.721</v>
      </c>
      <c r="H23" s="9"/>
      <c r="I23" s="2">
        <f t="shared" si="1"/>
        <v>0</v>
      </c>
      <c r="N23">
        <v>1</v>
      </c>
      <c r="O23">
        <v>16</v>
      </c>
      <c r="P23" s="10">
        <v>0</v>
      </c>
      <c r="Q23" s="2">
        <f t="shared" si="0"/>
        <v>1.8</v>
      </c>
    </row>
    <row r="24" spans="1:17" ht="12.75">
      <c r="A24" s="3">
        <v>1346</v>
      </c>
      <c r="B24" s="6">
        <v>2.617</v>
      </c>
      <c r="D24" s="6">
        <v>1.621</v>
      </c>
      <c r="F24">
        <v>1</v>
      </c>
      <c r="G24" s="10">
        <v>16</v>
      </c>
      <c r="H24" s="9">
        <v>6</v>
      </c>
      <c r="I24" s="2">
        <f t="shared" si="1"/>
        <v>1.825</v>
      </c>
      <c r="N24">
        <v>1</v>
      </c>
      <c r="O24">
        <v>17</v>
      </c>
      <c r="P24" s="10">
        <v>8</v>
      </c>
      <c r="Q24" s="2">
        <f t="shared" si="0"/>
        <v>1.8833333333333335</v>
      </c>
    </row>
    <row r="25" spans="1:17" ht="12.75">
      <c r="A25" s="3">
        <v>1347</v>
      </c>
      <c r="H25" s="9"/>
      <c r="I25" s="2">
        <f t="shared" si="1"/>
        <v>0</v>
      </c>
      <c r="Q25" s="2">
        <f t="shared" si="0"/>
        <v>0</v>
      </c>
    </row>
    <row r="26" spans="1:17" ht="12.75">
      <c r="A26" s="3">
        <v>1348</v>
      </c>
      <c r="B26" s="2">
        <f>2.1997361479699*D26</f>
        <v>3.2908052773629706</v>
      </c>
      <c r="D26" s="6">
        <v>1.496</v>
      </c>
      <c r="F26">
        <v>1</v>
      </c>
      <c r="G26" s="10">
        <v>13</v>
      </c>
      <c r="H26" s="9">
        <v>2</v>
      </c>
      <c r="I26" s="2">
        <f t="shared" si="1"/>
        <v>1.6583333333333332</v>
      </c>
      <c r="N26">
        <v>1</v>
      </c>
      <c r="O26">
        <v>14</v>
      </c>
      <c r="P26" s="10">
        <v>6</v>
      </c>
      <c r="Q26" s="2">
        <f t="shared" si="0"/>
        <v>1.7249999999999999</v>
      </c>
    </row>
    <row r="27" spans="1:17" ht="12.75">
      <c r="A27" s="3">
        <v>1349</v>
      </c>
      <c r="B27" s="6">
        <v>2.613</v>
      </c>
      <c r="D27" s="6">
        <v>1.363</v>
      </c>
      <c r="H27" s="9"/>
      <c r="I27" s="2">
        <f t="shared" si="1"/>
        <v>0</v>
      </c>
      <c r="N27">
        <v>1</v>
      </c>
      <c r="O27">
        <v>7</v>
      </c>
      <c r="P27" s="10">
        <v>3</v>
      </c>
      <c r="Q27" s="2">
        <f t="shared" si="0"/>
        <v>1.3625</v>
      </c>
    </row>
    <row r="28" spans="1:17" ht="12.75">
      <c r="A28" s="3">
        <v>1350</v>
      </c>
      <c r="H28" s="9"/>
      <c r="I28" s="2">
        <f t="shared" si="1"/>
        <v>0</v>
      </c>
      <c r="Q28" s="2">
        <f t="shared" si="0"/>
        <v>0</v>
      </c>
    </row>
    <row r="29" spans="1:17" ht="12.75">
      <c r="A29" s="3">
        <v>1351</v>
      </c>
      <c r="H29" s="9"/>
      <c r="I29" s="2">
        <f t="shared" si="1"/>
        <v>0</v>
      </c>
      <c r="Q29" s="2">
        <f t="shared" si="0"/>
        <v>0</v>
      </c>
    </row>
    <row r="30" spans="1:17" ht="12.75">
      <c r="A30" s="3">
        <v>1352</v>
      </c>
      <c r="H30" s="9"/>
      <c r="I30" s="2">
        <f t="shared" si="1"/>
        <v>0</v>
      </c>
      <c r="Q30" s="2">
        <f t="shared" si="0"/>
        <v>0</v>
      </c>
    </row>
    <row r="31" spans="1:17" ht="12.75">
      <c r="A31" s="3">
        <v>1353</v>
      </c>
      <c r="B31" s="2">
        <f aca="true" t="shared" si="2" ref="B31:B38">2.1997361479699*D31</f>
        <v>3.7483503961407094</v>
      </c>
      <c r="C31" s="2"/>
      <c r="D31" s="6">
        <v>1.704</v>
      </c>
      <c r="H31" s="9"/>
      <c r="I31" s="2">
        <f t="shared" si="1"/>
        <v>0</v>
      </c>
      <c r="N31">
        <v>1</v>
      </c>
      <c r="O31">
        <v>9</v>
      </c>
      <c r="P31" s="10">
        <v>4</v>
      </c>
      <c r="Q31" s="2">
        <f t="shared" si="0"/>
        <v>1.4666666666666666</v>
      </c>
    </row>
    <row r="32" spans="1:17" ht="12.75">
      <c r="A32" s="3">
        <v>1354</v>
      </c>
      <c r="B32" s="2">
        <f t="shared" si="2"/>
        <v>4.353277836832432</v>
      </c>
      <c r="C32" s="2"/>
      <c r="D32" s="6">
        <v>1.979</v>
      </c>
      <c r="H32" s="9"/>
      <c r="I32" s="2">
        <f t="shared" si="1"/>
        <v>0</v>
      </c>
      <c r="N32">
        <v>1</v>
      </c>
      <c r="O32">
        <v>8</v>
      </c>
      <c r="P32" s="10">
        <v>1</v>
      </c>
      <c r="Q32" s="2">
        <f t="shared" si="0"/>
        <v>1.4041666666666666</v>
      </c>
    </row>
    <row r="33" spans="1:17" ht="12.75">
      <c r="A33" s="3">
        <v>1355</v>
      </c>
      <c r="B33" s="2">
        <f t="shared" si="2"/>
        <v>3.996920580861308</v>
      </c>
      <c r="C33" s="2"/>
      <c r="D33" s="6">
        <v>1.817</v>
      </c>
      <c r="F33">
        <v>3</v>
      </c>
      <c r="G33" s="10">
        <v>7</v>
      </c>
      <c r="H33" s="9">
        <v>6</v>
      </c>
      <c r="I33" s="2">
        <f t="shared" si="1"/>
        <v>3.375</v>
      </c>
      <c r="N33">
        <v>1</v>
      </c>
      <c r="O33">
        <v>11</v>
      </c>
      <c r="P33" s="10">
        <v>8</v>
      </c>
      <c r="Q33" s="2">
        <f t="shared" si="0"/>
        <v>1.5833333333333335</v>
      </c>
    </row>
    <row r="34" spans="1:17" ht="12.75">
      <c r="A34" s="3">
        <v>1356</v>
      </c>
      <c r="B34" s="2">
        <f t="shared" si="2"/>
        <v>4.179498681142809</v>
      </c>
      <c r="C34" s="2"/>
      <c r="D34" s="6">
        <v>1.9</v>
      </c>
      <c r="H34" s="9"/>
      <c r="I34" s="2">
        <f t="shared" si="1"/>
        <v>0</v>
      </c>
      <c r="N34">
        <v>1</v>
      </c>
      <c r="O34">
        <v>10</v>
      </c>
      <c r="P34" s="10">
        <v>10</v>
      </c>
      <c r="Q34" s="2">
        <f t="shared" si="0"/>
        <v>1.5416666666666667</v>
      </c>
    </row>
    <row r="35" spans="1:17" ht="12.75">
      <c r="A35" s="3">
        <v>1357</v>
      </c>
      <c r="B35" s="2">
        <f t="shared" si="2"/>
        <v>3.785745910656198</v>
      </c>
      <c r="C35" s="2"/>
      <c r="D35" s="6">
        <v>1.721</v>
      </c>
      <c r="H35" s="9"/>
      <c r="I35" s="2">
        <f t="shared" si="1"/>
        <v>0</v>
      </c>
      <c r="N35">
        <v>1</v>
      </c>
      <c r="O35">
        <v>15</v>
      </c>
      <c r="P35" s="10">
        <v>6</v>
      </c>
      <c r="Q35" s="2">
        <f t="shared" si="0"/>
        <v>1.775</v>
      </c>
    </row>
    <row r="36" spans="1:17" ht="12.75">
      <c r="A36" s="3">
        <v>1358</v>
      </c>
      <c r="B36" s="2">
        <f t="shared" si="2"/>
        <v>4.216894195658298</v>
      </c>
      <c r="C36" s="2"/>
      <c r="D36" s="6">
        <v>1.917</v>
      </c>
      <c r="F36">
        <v>2</v>
      </c>
      <c r="G36" s="10">
        <v>15</v>
      </c>
      <c r="H36" s="9">
        <v>3</v>
      </c>
      <c r="I36" s="2">
        <f t="shared" si="1"/>
        <v>2.7625</v>
      </c>
      <c r="Q36" s="2">
        <f t="shared" si="0"/>
        <v>0</v>
      </c>
    </row>
    <row r="37" spans="1:17" ht="12.75">
      <c r="A37" s="3">
        <v>1359</v>
      </c>
      <c r="B37" s="2">
        <f t="shared" si="2"/>
        <v>4.500660158746415</v>
      </c>
      <c r="C37" s="2"/>
      <c r="D37" s="6">
        <v>2.046</v>
      </c>
      <c r="F37">
        <v>2</v>
      </c>
      <c r="G37" s="10">
        <v>5</v>
      </c>
      <c r="H37" s="9">
        <v>6</v>
      </c>
      <c r="I37" s="2">
        <f t="shared" si="1"/>
        <v>2.275</v>
      </c>
      <c r="N37">
        <v>1</v>
      </c>
      <c r="O37">
        <v>16</v>
      </c>
      <c r="P37" s="10">
        <v>7</v>
      </c>
      <c r="Q37" s="2">
        <f t="shared" si="0"/>
        <v>1.8291666666666666</v>
      </c>
    </row>
    <row r="38" spans="1:17" ht="12.75">
      <c r="A38" s="3">
        <v>1360</v>
      </c>
      <c r="B38" s="2">
        <f t="shared" si="2"/>
        <v>4.967004222116034</v>
      </c>
      <c r="C38" s="2"/>
      <c r="D38" s="6">
        <v>2.258</v>
      </c>
      <c r="F38">
        <v>3</v>
      </c>
      <c r="G38" s="10">
        <v>10</v>
      </c>
      <c r="H38" s="9">
        <v>11</v>
      </c>
      <c r="I38" s="2">
        <f t="shared" si="1"/>
        <v>3.5458333333333334</v>
      </c>
      <c r="N38">
        <v>2</v>
      </c>
      <c r="O38">
        <v>3</v>
      </c>
      <c r="P38" s="10">
        <v>1</v>
      </c>
      <c r="Q38" s="2">
        <f t="shared" si="0"/>
        <v>2.154166666666667</v>
      </c>
    </row>
    <row r="39" spans="1:17" ht="12.75">
      <c r="A39" s="3">
        <v>1361</v>
      </c>
      <c r="B39" s="6">
        <v>4.958</v>
      </c>
      <c r="D39" s="6">
        <v>2.583</v>
      </c>
      <c r="F39">
        <v>2</v>
      </c>
      <c r="G39" s="10">
        <v>17</v>
      </c>
      <c r="H39" s="9">
        <v>7</v>
      </c>
      <c r="I39" s="2">
        <f t="shared" si="1"/>
        <v>2.879166666666667</v>
      </c>
      <c r="N39">
        <v>2</v>
      </c>
      <c r="O39">
        <v>16</v>
      </c>
      <c r="P39" s="10">
        <v>0</v>
      </c>
      <c r="Q39" s="2">
        <f t="shared" si="0"/>
        <v>2.8</v>
      </c>
    </row>
    <row r="40" spans="1:17" ht="12.75">
      <c r="A40" s="3">
        <v>1362</v>
      </c>
      <c r="B40" s="6">
        <v>5.2</v>
      </c>
      <c r="D40" s="6">
        <v>2.483</v>
      </c>
      <c r="F40">
        <v>3</v>
      </c>
      <c r="G40" s="10">
        <v>4</v>
      </c>
      <c r="H40" s="9">
        <v>10</v>
      </c>
      <c r="I40" s="2">
        <f t="shared" si="1"/>
        <v>3.2416666666666667</v>
      </c>
      <c r="N40">
        <v>2</v>
      </c>
      <c r="O40">
        <v>9</v>
      </c>
      <c r="P40" s="10">
        <v>8</v>
      </c>
      <c r="Q40" s="2">
        <f aca="true" t="shared" si="3" ref="Q40:Q71">N40+(O40/20)+(P40/240)</f>
        <v>2.4833333333333334</v>
      </c>
    </row>
    <row r="41" spans="1:17" ht="12.75">
      <c r="A41" s="3">
        <v>1363</v>
      </c>
      <c r="B41" s="6">
        <v>4.375</v>
      </c>
      <c r="D41" s="6">
        <v>2.483</v>
      </c>
      <c r="H41" s="9"/>
      <c r="I41" s="2">
        <f t="shared" si="1"/>
        <v>0</v>
      </c>
      <c r="N41">
        <v>2</v>
      </c>
      <c r="O41">
        <v>9</v>
      </c>
      <c r="P41" s="10">
        <v>8</v>
      </c>
      <c r="Q41" s="2">
        <f t="shared" si="3"/>
        <v>2.4833333333333334</v>
      </c>
    </row>
    <row r="42" spans="1:17" ht="12.75">
      <c r="A42" s="3">
        <v>1364</v>
      </c>
      <c r="H42" s="9"/>
      <c r="I42" s="2">
        <f aca="true" t="shared" si="4" ref="I42:I73">F42+(G42/20)+(H42/240)</f>
        <v>0</v>
      </c>
      <c r="Q42" s="2">
        <f t="shared" si="3"/>
        <v>0</v>
      </c>
    </row>
    <row r="43" spans="1:17" ht="12.75">
      <c r="A43" s="3">
        <v>1365</v>
      </c>
      <c r="H43" s="9"/>
      <c r="I43" s="2">
        <f t="shared" si="4"/>
        <v>0</v>
      </c>
      <c r="Q43" s="2">
        <f t="shared" si="3"/>
        <v>0</v>
      </c>
    </row>
    <row r="44" spans="1:17" ht="12.75">
      <c r="A44" s="3">
        <v>1366</v>
      </c>
      <c r="B44" s="6">
        <v>5.379</v>
      </c>
      <c r="D44" s="6">
        <v>2.579</v>
      </c>
      <c r="H44" s="9"/>
      <c r="I44" s="2">
        <f t="shared" si="4"/>
        <v>0</v>
      </c>
      <c r="N44">
        <v>3</v>
      </c>
      <c r="O44">
        <v>2</v>
      </c>
      <c r="P44" s="10">
        <v>4</v>
      </c>
      <c r="Q44" s="2">
        <f t="shared" si="3"/>
        <v>3.1166666666666667</v>
      </c>
    </row>
    <row r="45" spans="1:17" ht="12.75">
      <c r="A45" s="3">
        <v>1367</v>
      </c>
      <c r="B45" s="6">
        <v>5.163</v>
      </c>
      <c r="D45" s="6">
        <v>2.796</v>
      </c>
      <c r="F45">
        <v>4</v>
      </c>
      <c r="G45" s="10">
        <v>8</v>
      </c>
      <c r="H45" s="9">
        <v>2</v>
      </c>
      <c r="I45" s="2">
        <f t="shared" si="4"/>
        <v>4.408333333333334</v>
      </c>
      <c r="N45">
        <v>2</v>
      </c>
      <c r="O45">
        <v>18</v>
      </c>
      <c r="P45" s="10">
        <v>1</v>
      </c>
      <c r="Q45" s="2">
        <f t="shared" si="3"/>
        <v>2.904166666666667</v>
      </c>
    </row>
    <row r="46" spans="1:17" ht="12.75">
      <c r="A46" s="3">
        <v>1368</v>
      </c>
      <c r="B46" s="6">
        <v>4.838</v>
      </c>
      <c r="D46" s="6">
        <v>2.904</v>
      </c>
      <c r="F46">
        <v>3</v>
      </c>
      <c r="G46" s="10">
        <v>15</v>
      </c>
      <c r="H46" s="9">
        <v>3</v>
      </c>
      <c r="I46" s="2">
        <f t="shared" si="4"/>
        <v>3.7625</v>
      </c>
      <c r="N46">
        <v>3</v>
      </c>
      <c r="O46">
        <v>0</v>
      </c>
      <c r="P46" s="10">
        <v>2</v>
      </c>
      <c r="Q46" s="2">
        <f t="shared" si="3"/>
        <v>3.0083333333333333</v>
      </c>
    </row>
    <row r="47" spans="1:17" ht="12.75">
      <c r="A47" s="3">
        <v>1369</v>
      </c>
      <c r="B47" s="6">
        <v>5.592</v>
      </c>
      <c r="D47" s="6">
        <v>3.225</v>
      </c>
      <c r="F47">
        <v>4</v>
      </c>
      <c r="G47" s="10">
        <v>16</v>
      </c>
      <c r="H47" s="9">
        <v>9</v>
      </c>
      <c r="I47" s="2">
        <f t="shared" si="4"/>
        <v>4.8374999999999995</v>
      </c>
      <c r="N47">
        <v>3</v>
      </c>
      <c r="O47">
        <v>6</v>
      </c>
      <c r="P47" s="10">
        <v>8</v>
      </c>
      <c r="Q47" s="2">
        <f t="shared" si="3"/>
        <v>3.333333333333333</v>
      </c>
    </row>
    <row r="48" spans="1:17" ht="12.75">
      <c r="A48" s="3">
        <v>1370</v>
      </c>
      <c r="B48" s="6">
        <v>5.913</v>
      </c>
      <c r="D48" s="6">
        <v>3.333</v>
      </c>
      <c r="F48">
        <v>5</v>
      </c>
      <c r="G48" s="10">
        <v>3</v>
      </c>
      <c r="H48" s="9">
        <v>3</v>
      </c>
      <c r="I48" s="2">
        <f t="shared" si="4"/>
        <v>5.1625000000000005</v>
      </c>
      <c r="N48">
        <v>3</v>
      </c>
      <c r="O48">
        <v>19</v>
      </c>
      <c r="P48" s="10">
        <v>7</v>
      </c>
      <c r="Q48" s="2">
        <f t="shared" si="3"/>
        <v>3.979166666666667</v>
      </c>
    </row>
    <row r="49" spans="1:17" ht="12.75">
      <c r="A49" s="3">
        <v>1371</v>
      </c>
      <c r="H49" s="9"/>
      <c r="I49" s="2">
        <f t="shared" si="4"/>
        <v>0</v>
      </c>
      <c r="Q49" s="2">
        <f t="shared" si="3"/>
        <v>0</v>
      </c>
    </row>
    <row r="50" spans="1:17" ht="12.75">
      <c r="A50" s="3">
        <v>1372</v>
      </c>
      <c r="H50" s="9"/>
      <c r="I50" s="2">
        <f t="shared" si="4"/>
        <v>0</v>
      </c>
      <c r="Q50" s="2">
        <f t="shared" si="3"/>
        <v>0</v>
      </c>
    </row>
    <row r="51" spans="1:17" ht="12.75">
      <c r="A51" s="3">
        <v>1373</v>
      </c>
      <c r="B51" s="6">
        <v>5</v>
      </c>
      <c r="D51" s="6">
        <v>3.979</v>
      </c>
      <c r="F51">
        <v>5</v>
      </c>
      <c r="G51" s="10">
        <v>14</v>
      </c>
      <c r="H51" s="9">
        <v>0</v>
      </c>
      <c r="I51" s="2">
        <f t="shared" si="4"/>
        <v>5.7</v>
      </c>
      <c r="N51">
        <v>3</v>
      </c>
      <c r="O51">
        <v>13</v>
      </c>
      <c r="P51" s="10">
        <v>1</v>
      </c>
      <c r="Q51" s="2">
        <f t="shared" si="3"/>
        <v>3.654166666666667</v>
      </c>
    </row>
    <row r="52" spans="1:17" ht="12.75">
      <c r="A52" s="3">
        <v>1374</v>
      </c>
      <c r="H52" s="9"/>
      <c r="I52" s="2">
        <f t="shared" si="4"/>
        <v>0</v>
      </c>
      <c r="Q52" s="2">
        <f t="shared" si="3"/>
        <v>0</v>
      </c>
    </row>
    <row r="53" spans="1:17" ht="12.75">
      <c r="A53" s="3">
        <v>1375</v>
      </c>
      <c r="H53" s="9"/>
      <c r="I53" s="2">
        <f t="shared" si="4"/>
        <v>0</v>
      </c>
      <c r="Q53" s="2">
        <f t="shared" si="3"/>
        <v>0</v>
      </c>
    </row>
    <row r="54" spans="1:17" ht="12.75">
      <c r="A54" s="3">
        <v>1376</v>
      </c>
      <c r="H54" s="9"/>
      <c r="I54" s="2">
        <f t="shared" si="4"/>
        <v>0</v>
      </c>
      <c r="Q54" s="2">
        <f t="shared" si="3"/>
        <v>0</v>
      </c>
    </row>
    <row r="55" spans="1:17" ht="12.75">
      <c r="A55" s="3">
        <v>1377</v>
      </c>
      <c r="B55" s="6">
        <v>6</v>
      </c>
      <c r="D55" s="6">
        <v>3.55</v>
      </c>
      <c r="F55">
        <v>6</v>
      </c>
      <c r="G55" s="10">
        <v>9</v>
      </c>
      <c r="H55" s="9">
        <v>0</v>
      </c>
      <c r="I55" s="2">
        <f t="shared" si="4"/>
        <v>6.45</v>
      </c>
      <c r="Q55" s="2">
        <f t="shared" si="3"/>
        <v>0</v>
      </c>
    </row>
    <row r="56" spans="1:17" ht="12.75">
      <c r="A56" s="3">
        <v>1378</v>
      </c>
      <c r="B56" s="6">
        <v>7.6</v>
      </c>
      <c r="D56" s="6">
        <v>3.667</v>
      </c>
      <c r="F56">
        <v>7</v>
      </c>
      <c r="G56" s="10">
        <v>10</v>
      </c>
      <c r="H56" s="9">
        <v>6</v>
      </c>
      <c r="I56" s="2">
        <f t="shared" si="4"/>
        <v>7.525</v>
      </c>
      <c r="N56">
        <v>4</v>
      </c>
      <c r="O56">
        <v>1</v>
      </c>
      <c r="P56" s="10">
        <v>11</v>
      </c>
      <c r="Q56" s="2">
        <f t="shared" si="3"/>
        <v>4.095833333333333</v>
      </c>
    </row>
    <row r="57" spans="1:17" ht="12.75">
      <c r="A57" s="3">
        <v>1379</v>
      </c>
      <c r="H57" s="9"/>
      <c r="I57" s="2">
        <f t="shared" si="4"/>
        <v>0</v>
      </c>
      <c r="Q57" s="2">
        <f t="shared" si="3"/>
        <v>0</v>
      </c>
    </row>
    <row r="58" spans="1:17" ht="12.75">
      <c r="A58" s="3">
        <v>1380</v>
      </c>
      <c r="H58" s="9"/>
      <c r="I58" s="2">
        <f t="shared" si="4"/>
        <v>0</v>
      </c>
      <c r="Q58" s="2">
        <f t="shared" si="3"/>
        <v>0</v>
      </c>
    </row>
    <row r="59" spans="1:17" ht="12.75">
      <c r="A59" s="3">
        <v>1381</v>
      </c>
      <c r="B59" s="6">
        <v>7.5</v>
      </c>
      <c r="D59" s="6">
        <v>4</v>
      </c>
      <c r="H59" s="9"/>
      <c r="I59" s="2">
        <f t="shared" si="4"/>
        <v>0</v>
      </c>
      <c r="Q59" s="2">
        <f t="shared" si="3"/>
        <v>0</v>
      </c>
    </row>
    <row r="60" spans="1:17" ht="12.75">
      <c r="A60" s="3">
        <v>1382</v>
      </c>
      <c r="B60" s="6">
        <v>7.5</v>
      </c>
      <c r="D60" s="6">
        <v>3.979</v>
      </c>
      <c r="F60">
        <v>6</v>
      </c>
      <c r="G60" s="10">
        <v>19</v>
      </c>
      <c r="H60" s="9">
        <v>9</v>
      </c>
      <c r="I60" s="2">
        <f t="shared" si="4"/>
        <v>6.9875</v>
      </c>
      <c r="N60">
        <v>4</v>
      </c>
      <c r="O60">
        <v>6</v>
      </c>
      <c r="P60" s="10">
        <v>0</v>
      </c>
      <c r="Q60" s="2">
        <f t="shared" si="3"/>
        <v>4.3</v>
      </c>
    </row>
    <row r="61" spans="1:17" ht="12.75">
      <c r="A61" s="3">
        <v>1383</v>
      </c>
      <c r="F61">
        <v>6</v>
      </c>
      <c r="G61" s="10">
        <v>17</v>
      </c>
      <c r="H61" s="10">
        <v>8</v>
      </c>
      <c r="I61" s="2">
        <f t="shared" si="4"/>
        <v>6.883333333333333</v>
      </c>
      <c r="Q61" s="2">
        <f t="shared" si="3"/>
        <v>0</v>
      </c>
    </row>
    <row r="62" spans="1:17" ht="12.75">
      <c r="A62" s="3">
        <v>1384</v>
      </c>
      <c r="I62" s="2">
        <f t="shared" si="4"/>
        <v>0</v>
      </c>
      <c r="Q62" s="2">
        <f t="shared" si="3"/>
        <v>0</v>
      </c>
    </row>
    <row r="63" spans="1:17" ht="12.75">
      <c r="A63" s="3">
        <v>1385</v>
      </c>
      <c r="I63" s="2">
        <f t="shared" si="4"/>
        <v>0</v>
      </c>
      <c r="Q63" s="2">
        <f t="shared" si="3"/>
        <v>0</v>
      </c>
    </row>
    <row r="64" spans="1:17" ht="12.75">
      <c r="A64" s="3">
        <v>1386</v>
      </c>
      <c r="I64" s="2">
        <f t="shared" si="4"/>
        <v>0</v>
      </c>
      <c r="Q64" s="2">
        <f t="shared" si="3"/>
        <v>0</v>
      </c>
    </row>
    <row r="65" spans="1:17" ht="12.75">
      <c r="A65" s="3">
        <v>1387</v>
      </c>
      <c r="I65" s="2">
        <f t="shared" si="4"/>
        <v>0</v>
      </c>
      <c r="Q65" s="2">
        <f t="shared" si="3"/>
        <v>0</v>
      </c>
    </row>
    <row r="66" spans="1:17" ht="12.75">
      <c r="A66" s="3">
        <v>1388</v>
      </c>
      <c r="I66" s="2">
        <f t="shared" si="4"/>
        <v>0</v>
      </c>
      <c r="Q66" s="2">
        <f t="shared" si="3"/>
        <v>0</v>
      </c>
    </row>
    <row r="67" spans="1:17" ht="12.75">
      <c r="A67" s="3">
        <v>1389</v>
      </c>
      <c r="I67" s="2">
        <f t="shared" si="4"/>
        <v>0</v>
      </c>
      <c r="Q67" s="2">
        <f t="shared" si="3"/>
        <v>0</v>
      </c>
    </row>
    <row r="68" spans="1:17" ht="12.75">
      <c r="A68" s="3">
        <v>1390</v>
      </c>
      <c r="B68" s="6">
        <v>5.958</v>
      </c>
      <c r="I68" s="2">
        <f t="shared" si="4"/>
        <v>0</v>
      </c>
      <c r="Q68" s="2">
        <f t="shared" si="3"/>
        <v>0</v>
      </c>
    </row>
    <row r="69" spans="1:17" ht="12.75">
      <c r="A69" s="3">
        <v>1391</v>
      </c>
      <c r="B69" s="6">
        <v>5.538</v>
      </c>
      <c r="F69">
        <v>7</v>
      </c>
      <c r="G69" s="10">
        <v>15</v>
      </c>
      <c r="H69" s="10">
        <v>2</v>
      </c>
      <c r="I69" s="2">
        <f t="shared" si="4"/>
        <v>7.758333333333334</v>
      </c>
      <c r="Q69" s="2">
        <f t="shared" si="3"/>
        <v>0</v>
      </c>
    </row>
    <row r="70" spans="1:17" ht="12.75">
      <c r="A70" s="3">
        <v>1392</v>
      </c>
      <c r="I70" s="2">
        <f t="shared" si="4"/>
        <v>0</v>
      </c>
      <c r="Q70" s="2">
        <f t="shared" si="3"/>
        <v>0</v>
      </c>
    </row>
    <row r="71" spans="1:17" ht="12.75">
      <c r="A71" s="3">
        <v>1393</v>
      </c>
      <c r="I71" s="2">
        <f t="shared" si="4"/>
        <v>0</v>
      </c>
      <c r="Q71" s="2">
        <f t="shared" si="3"/>
        <v>0</v>
      </c>
    </row>
    <row r="72" spans="1:17" ht="12.75">
      <c r="A72" s="3">
        <v>1394</v>
      </c>
      <c r="I72" s="2">
        <f t="shared" si="4"/>
        <v>0</v>
      </c>
      <c r="Q72" s="2">
        <f aca="true" t="shared" si="5" ref="Q72:Q78">N72+(O72/20)+(P72/240)</f>
        <v>0</v>
      </c>
    </row>
    <row r="73" spans="1:17" ht="12.75">
      <c r="A73" s="3">
        <v>1395</v>
      </c>
      <c r="I73" s="2">
        <f t="shared" si="4"/>
        <v>0</v>
      </c>
      <c r="Q73" s="2">
        <f t="shared" si="5"/>
        <v>0</v>
      </c>
    </row>
    <row r="74" spans="1:17" ht="12.75">
      <c r="A74" s="3">
        <v>1396</v>
      </c>
      <c r="I74" s="2">
        <f aca="true" t="shared" si="6" ref="I74:I87">F74+(G74/20)+(H74/240)</f>
        <v>0</v>
      </c>
      <c r="Q74" s="2">
        <f t="shared" si="5"/>
        <v>0</v>
      </c>
    </row>
    <row r="75" spans="1:17" ht="12.75">
      <c r="A75" s="3">
        <v>1397</v>
      </c>
      <c r="I75" s="2">
        <f t="shared" si="6"/>
        <v>0</v>
      </c>
      <c r="Q75" s="2">
        <f t="shared" si="5"/>
        <v>0</v>
      </c>
    </row>
    <row r="76" spans="1:17" ht="12.75">
      <c r="A76" s="3">
        <v>1398</v>
      </c>
      <c r="I76" s="2">
        <f t="shared" si="6"/>
        <v>0</v>
      </c>
      <c r="Q76" s="2">
        <f t="shared" si="5"/>
        <v>0</v>
      </c>
    </row>
    <row r="77" spans="1:17" ht="12.75">
      <c r="A77" s="3">
        <v>1399</v>
      </c>
      <c r="I77" s="2">
        <f t="shared" si="6"/>
        <v>0</v>
      </c>
      <c r="Q77" s="2">
        <f t="shared" si="5"/>
        <v>0</v>
      </c>
    </row>
    <row r="78" spans="1:17" ht="12.75">
      <c r="A78" s="3">
        <v>1400</v>
      </c>
      <c r="I78" s="2">
        <f t="shared" si="6"/>
        <v>0</v>
      </c>
      <c r="Q78" s="2">
        <f t="shared" si="5"/>
        <v>0</v>
      </c>
    </row>
    <row r="79" spans="1:9" ht="12.75">
      <c r="A79" s="3">
        <v>1401</v>
      </c>
      <c r="I79" s="2">
        <f t="shared" si="6"/>
        <v>0</v>
      </c>
    </row>
    <row r="80" spans="1:9" ht="12.75">
      <c r="A80" s="3">
        <v>1402</v>
      </c>
      <c r="B80" s="6">
        <v>5.36</v>
      </c>
      <c r="I80" s="2">
        <f t="shared" si="6"/>
        <v>0</v>
      </c>
    </row>
    <row r="81" spans="1:9" ht="12.75">
      <c r="A81" s="3">
        <v>1403</v>
      </c>
      <c r="B81" s="6">
        <v>6.479</v>
      </c>
      <c r="I81" s="2">
        <f t="shared" si="6"/>
        <v>0</v>
      </c>
    </row>
    <row r="82" spans="1:9" ht="12.75">
      <c r="A82" s="3">
        <v>1404</v>
      </c>
      <c r="I82" s="2">
        <f t="shared" si="6"/>
        <v>0</v>
      </c>
    </row>
    <row r="83" spans="1:9" ht="12.75">
      <c r="A83" s="3">
        <v>1405</v>
      </c>
      <c r="B83" s="6">
        <v>5.894</v>
      </c>
      <c r="I83" s="2">
        <f t="shared" si="6"/>
        <v>0</v>
      </c>
    </row>
    <row r="84" spans="1:13" ht="12.75">
      <c r="A84" s="3">
        <v>1406</v>
      </c>
      <c r="B84" s="6">
        <v>6</v>
      </c>
      <c r="C84" s="6">
        <v>6</v>
      </c>
      <c r="I84" s="2">
        <f t="shared" si="6"/>
        <v>0</v>
      </c>
      <c r="J84">
        <v>5</v>
      </c>
      <c r="K84">
        <v>12</v>
      </c>
      <c r="L84">
        <v>0</v>
      </c>
      <c r="M84" s="2">
        <f aca="true" t="shared" si="7" ref="M84:M115">J84+(K84/20)+(L84/240)</f>
        <v>5.6</v>
      </c>
    </row>
    <row r="85" spans="1:13" ht="12.75">
      <c r="A85" s="3">
        <v>1407</v>
      </c>
      <c r="B85" s="6">
        <v>6.167</v>
      </c>
      <c r="C85" s="6">
        <v>6</v>
      </c>
      <c r="I85" s="2">
        <f t="shared" si="6"/>
        <v>0</v>
      </c>
      <c r="J85">
        <v>5</v>
      </c>
      <c r="K85">
        <v>7</v>
      </c>
      <c r="L85">
        <v>0</v>
      </c>
      <c r="M85" s="2">
        <f t="shared" si="7"/>
        <v>5.35</v>
      </c>
    </row>
    <row r="86" spans="1:13" ht="12.75">
      <c r="A86" s="3">
        <v>1408</v>
      </c>
      <c r="B86" s="6">
        <v>6.05</v>
      </c>
      <c r="C86" s="6">
        <v>6</v>
      </c>
      <c r="I86" s="2">
        <f t="shared" si="6"/>
        <v>0</v>
      </c>
      <c r="J86">
        <v>5</v>
      </c>
      <c r="K86">
        <v>11</v>
      </c>
      <c r="L86">
        <v>1</v>
      </c>
      <c r="M86" s="2">
        <f t="shared" si="7"/>
        <v>5.554166666666666</v>
      </c>
    </row>
    <row r="87" spans="1:13" ht="12.75">
      <c r="A87" s="3">
        <v>1409</v>
      </c>
      <c r="B87" s="6">
        <v>5.5</v>
      </c>
      <c r="C87" s="6">
        <v>5.5</v>
      </c>
      <c r="I87" s="2">
        <f t="shared" si="6"/>
        <v>0</v>
      </c>
      <c r="J87">
        <v>4</v>
      </c>
      <c r="K87">
        <v>16</v>
      </c>
      <c r="L87">
        <v>9</v>
      </c>
      <c r="M87" s="2">
        <f t="shared" si="7"/>
        <v>4.8374999999999995</v>
      </c>
    </row>
    <row r="88" spans="1:13" ht="12.75">
      <c r="A88" s="3">
        <v>1410</v>
      </c>
      <c r="B88" s="6">
        <v>5.5</v>
      </c>
      <c r="C88" s="6">
        <v>5.5</v>
      </c>
      <c r="I88" s="2">
        <f>F89+(G89/20)+(H89/240)</f>
        <v>4</v>
      </c>
      <c r="J88">
        <v>4</v>
      </c>
      <c r="K88">
        <v>16</v>
      </c>
      <c r="L88">
        <v>9</v>
      </c>
      <c r="M88" s="2">
        <f t="shared" si="7"/>
        <v>4.8374999999999995</v>
      </c>
    </row>
    <row r="89" spans="1:13" ht="12.75">
      <c r="A89" s="3">
        <v>1411</v>
      </c>
      <c r="B89" s="6">
        <v>5.865</v>
      </c>
      <c r="C89" s="6">
        <v>5.504</v>
      </c>
      <c r="F89">
        <v>4</v>
      </c>
      <c r="G89" s="10">
        <v>0</v>
      </c>
      <c r="H89" s="10">
        <v>0</v>
      </c>
      <c r="I89" s="2">
        <f>F90+(G90/20)+(H90/240)</f>
        <v>4</v>
      </c>
      <c r="J89">
        <v>4</v>
      </c>
      <c r="K89">
        <v>16</v>
      </c>
      <c r="L89">
        <v>9</v>
      </c>
      <c r="M89" s="2">
        <f t="shared" si="7"/>
        <v>4.8374999999999995</v>
      </c>
    </row>
    <row r="90" spans="1:13" ht="12.75">
      <c r="A90" s="3">
        <v>1412</v>
      </c>
      <c r="B90" s="6">
        <v>5.7</v>
      </c>
      <c r="C90" s="6">
        <v>5.5</v>
      </c>
      <c r="F90">
        <v>4</v>
      </c>
      <c r="G90" s="10">
        <v>0</v>
      </c>
      <c r="H90" s="10">
        <v>0</v>
      </c>
      <c r="I90" s="2">
        <f aca="true" t="shared" si="8" ref="I90:I121">F90+(G90/20)+(H90/240)</f>
        <v>4</v>
      </c>
      <c r="J90">
        <v>4</v>
      </c>
      <c r="K90">
        <v>16</v>
      </c>
      <c r="L90">
        <v>9</v>
      </c>
      <c r="M90" s="2">
        <f t="shared" si="7"/>
        <v>4.8374999999999995</v>
      </c>
    </row>
    <row r="91" spans="1:13" ht="12.75">
      <c r="A91" s="3">
        <v>1413</v>
      </c>
      <c r="B91" s="6">
        <v>6</v>
      </c>
      <c r="C91" s="6">
        <v>5.8</v>
      </c>
      <c r="I91" s="2">
        <f t="shared" si="8"/>
        <v>0</v>
      </c>
      <c r="J91">
        <v>4</v>
      </c>
      <c r="K91">
        <v>16</v>
      </c>
      <c r="L91">
        <v>9</v>
      </c>
      <c r="M91" s="2">
        <f t="shared" si="7"/>
        <v>4.8374999999999995</v>
      </c>
    </row>
    <row r="92" spans="1:13" ht="12.75">
      <c r="A92" s="3">
        <v>1414</v>
      </c>
      <c r="B92" s="6">
        <v>5.9</v>
      </c>
      <c r="C92" s="6">
        <v>5.902</v>
      </c>
      <c r="F92">
        <v>4</v>
      </c>
      <c r="G92" s="10">
        <v>1</v>
      </c>
      <c r="H92" s="10">
        <v>9</v>
      </c>
      <c r="I92" s="2">
        <f t="shared" si="8"/>
        <v>4.0874999999999995</v>
      </c>
      <c r="J92">
        <v>4</v>
      </c>
      <c r="K92">
        <v>13</v>
      </c>
      <c r="L92">
        <v>6</v>
      </c>
      <c r="M92" s="2">
        <f t="shared" si="7"/>
        <v>4.675000000000001</v>
      </c>
    </row>
    <row r="93" spans="1:13" ht="12.75">
      <c r="A93" s="3">
        <v>1415</v>
      </c>
      <c r="B93" s="6">
        <v>5.8</v>
      </c>
      <c r="C93" s="6">
        <v>5.7</v>
      </c>
      <c r="F93">
        <v>4</v>
      </c>
      <c r="G93" s="10">
        <v>3</v>
      </c>
      <c r="H93" s="10">
        <v>10</v>
      </c>
      <c r="I93" s="2">
        <f t="shared" si="8"/>
        <v>4.191666666666667</v>
      </c>
      <c r="J93">
        <v>4</v>
      </c>
      <c r="K93">
        <v>16</v>
      </c>
      <c r="L93">
        <v>9</v>
      </c>
      <c r="M93" s="2">
        <f t="shared" si="7"/>
        <v>4.8374999999999995</v>
      </c>
    </row>
    <row r="94" spans="1:13" ht="12.75">
      <c r="A94" s="3">
        <v>1416</v>
      </c>
      <c r="B94" s="6">
        <v>6</v>
      </c>
      <c r="C94" s="6">
        <v>5.7</v>
      </c>
      <c r="I94" s="2">
        <f t="shared" si="8"/>
        <v>0</v>
      </c>
      <c r="J94">
        <v>5</v>
      </c>
      <c r="K94">
        <v>0</v>
      </c>
      <c r="L94">
        <v>0</v>
      </c>
      <c r="M94" s="2">
        <f t="shared" si="7"/>
        <v>5</v>
      </c>
    </row>
    <row r="95" spans="1:13" ht="12.75">
      <c r="A95" s="3">
        <v>1417</v>
      </c>
      <c r="B95" s="6">
        <v>6.05</v>
      </c>
      <c r="C95" s="6">
        <v>5.8</v>
      </c>
      <c r="I95" s="2">
        <f t="shared" si="8"/>
        <v>0</v>
      </c>
      <c r="J95">
        <v>5</v>
      </c>
      <c r="K95">
        <v>3</v>
      </c>
      <c r="L95">
        <v>3</v>
      </c>
      <c r="M95" s="2">
        <f t="shared" si="7"/>
        <v>5.1625000000000005</v>
      </c>
    </row>
    <row r="96" spans="1:13" ht="12.75">
      <c r="A96" s="3">
        <v>1418</v>
      </c>
      <c r="B96" s="6">
        <v>5.775</v>
      </c>
      <c r="C96" s="6">
        <v>5.05</v>
      </c>
      <c r="I96" s="2">
        <f t="shared" si="8"/>
        <v>0</v>
      </c>
      <c r="J96">
        <v>4</v>
      </c>
      <c r="K96">
        <v>18</v>
      </c>
      <c r="L96">
        <v>11</v>
      </c>
      <c r="M96" s="2">
        <f t="shared" si="7"/>
        <v>4.945833333333334</v>
      </c>
    </row>
    <row r="97" spans="1:13" ht="12.75">
      <c r="A97" s="3">
        <v>1419</v>
      </c>
      <c r="B97" s="6">
        <v>6.05</v>
      </c>
      <c r="C97" s="6">
        <v>5.65</v>
      </c>
      <c r="I97" s="2">
        <f t="shared" si="8"/>
        <v>0</v>
      </c>
      <c r="J97">
        <v>4</v>
      </c>
      <c r="K97">
        <v>16</v>
      </c>
      <c r="L97">
        <v>9</v>
      </c>
      <c r="M97" s="2">
        <f t="shared" si="7"/>
        <v>4.8374999999999995</v>
      </c>
    </row>
    <row r="98" spans="1:13" ht="12.75">
      <c r="A98" s="3">
        <v>1420</v>
      </c>
      <c r="B98" s="6">
        <v>6.508</v>
      </c>
      <c r="C98" s="6">
        <v>5.75</v>
      </c>
      <c r="F98">
        <v>4</v>
      </c>
      <c r="G98" s="10">
        <v>1</v>
      </c>
      <c r="H98" s="10">
        <v>9</v>
      </c>
      <c r="I98" s="2">
        <f t="shared" si="8"/>
        <v>4.0874999999999995</v>
      </c>
      <c r="J98">
        <v>4</v>
      </c>
      <c r="K98">
        <v>14</v>
      </c>
      <c r="L98">
        <v>7</v>
      </c>
      <c r="M98" s="2">
        <f t="shared" si="7"/>
        <v>4.729166666666667</v>
      </c>
    </row>
    <row r="99" spans="1:13" ht="12.75">
      <c r="A99" s="3">
        <v>1421</v>
      </c>
      <c r="B99" s="6">
        <v>6</v>
      </c>
      <c r="C99" s="6">
        <v>5.775</v>
      </c>
      <c r="I99" s="2">
        <f t="shared" si="8"/>
        <v>0</v>
      </c>
      <c r="J99">
        <v>5</v>
      </c>
      <c r="K99">
        <v>3</v>
      </c>
      <c r="L99">
        <v>3</v>
      </c>
      <c r="M99" s="2">
        <f t="shared" si="7"/>
        <v>5.1625000000000005</v>
      </c>
    </row>
    <row r="100" spans="1:13" ht="12.75">
      <c r="A100" s="3">
        <v>1422</v>
      </c>
      <c r="B100" s="6">
        <v>6</v>
      </c>
      <c r="C100" s="6">
        <v>5.775</v>
      </c>
      <c r="I100" s="2">
        <f t="shared" si="8"/>
        <v>0</v>
      </c>
      <c r="J100">
        <v>4</v>
      </c>
      <c r="K100">
        <v>12</v>
      </c>
      <c r="L100">
        <v>5</v>
      </c>
      <c r="M100" s="2">
        <f t="shared" si="7"/>
        <v>4.620833333333333</v>
      </c>
    </row>
    <row r="101" spans="1:13" ht="12.75">
      <c r="A101" s="3">
        <v>1423</v>
      </c>
      <c r="B101" s="6">
        <v>5.9</v>
      </c>
      <c r="C101" s="6">
        <v>5.2</v>
      </c>
      <c r="I101" s="2">
        <f t="shared" si="8"/>
        <v>0</v>
      </c>
      <c r="J101">
        <v>4</v>
      </c>
      <c r="K101">
        <v>11</v>
      </c>
      <c r="L101">
        <v>5</v>
      </c>
      <c r="M101" s="2">
        <f t="shared" si="7"/>
        <v>4.570833333333333</v>
      </c>
    </row>
    <row r="102" spans="1:13" ht="12.75">
      <c r="A102" s="3">
        <v>1424</v>
      </c>
      <c r="B102" s="6">
        <v>6</v>
      </c>
      <c r="C102" s="6">
        <v>5.6</v>
      </c>
      <c r="I102" s="2">
        <f t="shared" si="8"/>
        <v>0</v>
      </c>
      <c r="J102">
        <v>4</v>
      </c>
      <c r="K102">
        <v>18</v>
      </c>
      <c r="L102">
        <v>11</v>
      </c>
      <c r="M102" s="2">
        <f t="shared" si="7"/>
        <v>4.945833333333334</v>
      </c>
    </row>
    <row r="103" spans="1:13" ht="12.75">
      <c r="A103" s="3">
        <v>1425</v>
      </c>
      <c r="B103" s="6">
        <v>6.084</v>
      </c>
      <c r="C103" s="6">
        <v>5.3</v>
      </c>
      <c r="I103" s="2">
        <f t="shared" si="8"/>
        <v>0</v>
      </c>
      <c r="J103">
        <v>5</v>
      </c>
      <c r="K103">
        <v>1</v>
      </c>
      <c r="L103">
        <v>1</v>
      </c>
      <c r="M103" s="2">
        <f t="shared" si="7"/>
        <v>5.054166666666666</v>
      </c>
    </row>
    <row r="104" spans="1:13" ht="12.75">
      <c r="A104" s="3">
        <v>1426</v>
      </c>
      <c r="B104" s="6">
        <v>6</v>
      </c>
      <c r="C104" s="6">
        <v>5.508</v>
      </c>
      <c r="F104">
        <v>4</v>
      </c>
      <c r="G104" s="10">
        <v>1</v>
      </c>
      <c r="H104" s="10">
        <v>9</v>
      </c>
      <c r="I104" s="2">
        <f t="shared" si="8"/>
        <v>4.0874999999999995</v>
      </c>
      <c r="J104">
        <v>5</v>
      </c>
      <c r="K104">
        <v>7</v>
      </c>
      <c r="L104">
        <v>6</v>
      </c>
      <c r="M104" s="2">
        <f t="shared" si="7"/>
        <v>5.375</v>
      </c>
    </row>
    <row r="105" spans="1:13" ht="12.75">
      <c r="A105" s="3">
        <v>1427</v>
      </c>
      <c r="B105" s="6">
        <v>6</v>
      </c>
      <c r="C105" s="6">
        <v>5.508</v>
      </c>
      <c r="F105">
        <v>4</v>
      </c>
      <c r="G105" s="10">
        <v>1</v>
      </c>
      <c r="H105" s="10">
        <v>9</v>
      </c>
      <c r="I105" s="2">
        <f t="shared" si="8"/>
        <v>4.0874999999999995</v>
      </c>
      <c r="J105">
        <v>4</v>
      </c>
      <c r="K105">
        <v>18</v>
      </c>
      <c r="L105">
        <v>11</v>
      </c>
      <c r="M105" s="2">
        <f t="shared" si="7"/>
        <v>4.945833333333334</v>
      </c>
    </row>
    <row r="106" spans="1:13" ht="12.75">
      <c r="A106" s="3">
        <v>1428</v>
      </c>
      <c r="B106" s="6">
        <v>6</v>
      </c>
      <c r="C106" s="6">
        <v>5.508</v>
      </c>
      <c r="I106" s="2">
        <f t="shared" si="8"/>
        <v>0</v>
      </c>
      <c r="J106">
        <v>5</v>
      </c>
      <c r="K106">
        <v>3</v>
      </c>
      <c r="L106">
        <v>3</v>
      </c>
      <c r="M106" s="2">
        <f t="shared" si="7"/>
        <v>5.1625000000000005</v>
      </c>
    </row>
    <row r="107" spans="1:13" ht="12.75">
      <c r="A107" s="3">
        <v>1429</v>
      </c>
      <c r="B107" s="6">
        <v>6.233</v>
      </c>
      <c r="C107" s="6">
        <v>5.208</v>
      </c>
      <c r="F107">
        <v>4</v>
      </c>
      <c r="G107" s="10">
        <v>1</v>
      </c>
      <c r="H107" s="10">
        <v>9</v>
      </c>
      <c r="I107" s="2">
        <f t="shared" si="8"/>
        <v>4.0874999999999995</v>
      </c>
      <c r="J107">
        <v>5</v>
      </c>
      <c r="K107">
        <v>1</v>
      </c>
      <c r="L107">
        <v>1</v>
      </c>
      <c r="M107" s="2">
        <f t="shared" si="7"/>
        <v>5.054166666666666</v>
      </c>
    </row>
    <row r="108" spans="1:13" ht="12.75">
      <c r="A108" s="3">
        <v>1430</v>
      </c>
      <c r="B108" s="6">
        <v>6</v>
      </c>
      <c r="C108" s="6">
        <v>5.717</v>
      </c>
      <c r="F108">
        <v>4</v>
      </c>
      <c r="G108" s="10">
        <v>10</v>
      </c>
      <c r="H108" s="10">
        <v>4</v>
      </c>
      <c r="I108" s="2">
        <f t="shared" si="8"/>
        <v>4.516666666666667</v>
      </c>
      <c r="J108">
        <v>5</v>
      </c>
      <c r="K108">
        <v>11</v>
      </c>
      <c r="L108">
        <v>10</v>
      </c>
      <c r="M108" s="2">
        <f t="shared" si="7"/>
        <v>5.591666666666667</v>
      </c>
    </row>
    <row r="109" spans="1:13" ht="12.75">
      <c r="A109" s="3">
        <v>1431</v>
      </c>
      <c r="B109" s="6">
        <v>6.9</v>
      </c>
      <c r="C109" s="6">
        <v>5.821</v>
      </c>
      <c r="F109">
        <v>4</v>
      </c>
      <c r="G109" s="10">
        <v>10</v>
      </c>
      <c r="H109" s="10">
        <v>4</v>
      </c>
      <c r="I109" s="2">
        <f t="shared" si="8"/>
        <v>4.516666666666667</v>
      </c>
      <c r="J109">
        <v>5</v>
      </c>
      <c r="K109">
        <v>7</v>
      </c>
      <c r="L109">
        <v>6</v>
      </c>
      <c r="M109" s="2">
        <f t="shared" si="7"/>
        <v>5.375</v>
      </c>
    </row>
    <row r="110" spans="1:13" ht="12.75">
      <c r="A110" s="3">
        <v>1432</v>
      </c>
      <c r="B110" s="6">
        <v>6.794</v>
      </c>
      <c r="C110" s="6">
        <v>6.058</v>
      </c>
      <c r="F110">
        <v>4</v>
      </c>
      <c r="G110" s="10">
        <v>10</v>
      </c>
      <c r="H110" s="10">
        <v>4</v>
      </c>
      <c r="I110" s="2">
        <f t="shared" si="8"/>
        <v>4.516666666666667</v>
      </c>
      <c r="J110">
        <v>5</v>
      </c>
      <c r="K110">
        <v>12</v>
      </c>
      <c r="L110">
        <v>0</v>
      </c>
      <c r="M110" s="2">
        <f t="shared" si="7"/>
        <v>5.6</v>
      </c>
    </row>
    <row r="111" spans="1:13" ht="12.75">
      <c r="A111" s="3">
        <v>1433</v>
      </c>
      <c r="B111" s="6">
        <v>7.282</v>
      </c>
      <c r="C111" s="6">
        <v>6.208</v>
      </c>
      <c r="F111">
        <v>4</v>
      </c>
      <c r="G111" s="10">
        <v>10</v>
      </c>
      <c r="H111" s="10">
        <v>4</v>
      </c>
      <c r="I111" s="2">
        <f t="shared" si="8"/>
        <v>4.516666666666667</v>
      </c>
      <c r="J111">
        <v>5</v>
      </c>
      <c r="K111">
        <v>12</v>
      </c>
      <c r="L111">
        <v>0</v>
      </c>
      <c r="M111" s="2">
        <f t="shared" si="7"/>
        <v>5.6</v>
      </c>
    </row>
    <row r="112" spans="1:13" ht="12.75">
      <c r="A112" s="3">
        <v>1434</v>
      </c>
      <c r="B112" s="6">
        <v>7.198</v>
      </c>
      <c r="C112" s="6">
        <v>6.479</v>
      </c>
      <c r="F112">
        <v>4</v>
      </c>
      <c r="G112" s="10">
        <v>3</v>
      </c>
      <c r="H112" s="10">
        <v>10</v>
      </c>
      <c r="I112" s="2">
        <f t="shared" si="8"/>
        <v>4.191666666666667</v>
      </c>
      <c r="J112">
        <v>5</v>
      </c>
      <c r="K112">
        <v>5</v>
      </c>
      <c r="L112">
        <v>4</v>
      </c>
      <c r="M112" s="2">
        <f t="shared" si="7"/>
        <v>5.266666666666667</v>
      </c>
    </row>
    <row r="113" spans="1:13" ht="12.75">
      <c r="A113" s="3">
        <v>1435</v>
      </c>
      <c r="I113" s="2">
        <f t="shared" si="8"/>
        <v>0</v>
      </c>
      <c r="M113" s="2">
        <f t="shared" si="7"/>
        <v>0</v>
      </c>
    </row>
    <row r="114" spans="1:13" ht="12.75">
      <c r="A114" s="3">
        <v>1436</v>
      </c>
      <c r="C114" s="6">
        <v>6.275</v>
      </c>
      <c r="F114">
        <v>4</v>
      </c>
      <c r="G114" s="10">
        <v>6</v>
      </c>
      <c r="H114" s="10">
        <v>0</v>
      </c>
      <c r="I114" s="2">
        <f t="shared" si="8"/>
        <v>4.3</v>
      </c>
      <c r="J114">
        <v>5</v>
      </c>
      <c r="K114">
        <v>7</v>
      </c>
      <c r="L114">
        <v>6</v>
      </c>
      <c r="M114" s="2">
        <f t="shared" si="7"/>
        <v>5.375</v>
      </c>
    </row>
    <row r="115" spans="1:13" ht="12.75">
      <c r="A115" s="3">
        <v>1437</v>
      </c>
      <c r="B115" s="6">
        <v>7</v>
      </c>
      <c r="C115" s="6">
        <v>6.675</v>
      </c>
      <c r="F115">
        <v>4</v>
      </c>
      <c r="G115" s="10">
        <v>12</v>
      </c>
      <c r="H115" s="10">
        <v>5</v>
      </c>
      <c r="I115" s="2">
        <f t="shared" si="8"/>
        <v>4.620833333333333</v>
      </c>
      <c r="J115">
        <v>5</v>
      </c>
      <c r="K115">
        <v>12</v>
      </c>
      <c r="L115">
        <v>0</v>
      </c>
      <c r="M115" s="2">
        <f t="shared" si="7"/>
        <v>5.6</v>
      </c>
    </row>
    <row r="116" spans="1:13" ht="12.75">
      <c r="A116" s="3">
        <v>1438</v>
      </c>
      <c r="B116" s="6">
        <v>7.842</v>
      </c>
      <c r="C116" s="6">
        <v>6.904</v>
      </c>
      <c r="F116">
        <v>4</v>
      </c>
      <c r="G116" s="10">
        <v>12</v>
      </c>
      <c r="H116" s="10">
        <v>5</v>
      </c>
      <c r="I116" s="2">
        <f t="shared" si="8"/>
        <v>4.620833333333333</v>
      </c>
      <c r="J116">
        <v>5</v>
      </c>
      <c r="K116">
        <v>9</v>
      </c>
      <c r="L116">
        <v>10</v>
      </c>
      <c r="M116" s="2">
        <f aca="true" t="shared" si="9" ref="M116:M147">J116+(K116/20)+(L116/240)</f>
        <v>5.491666666666667</v>
      </c>
    </row>
    <row r="117" spans="1:13" ht="12.75">
      <c r="A117" s="3">
        <v>1439</v>
      </c>
      <c r="B117" s="6">
        <v>7</v>
      </c>
      <c r="C117" s="6">
        <v>6.908</v>
      </c>
      <c r="F117">
        <v>4</v>
      </c>
      <c r="G117" s="10">
        <v>12</v>
      </c>
      <c r="H117" s="10">
        <v>5</v>
      </c>
      <c r="I117" s="2">
        <f t="shared" si="8"/>
        <v>4.620833333333333</v>
      </c>
      <c r="J117">
        <v>5</v>
      </c>
      <c r="K117">
        <v>12</v>
      </c>
      <c r="L117">
        <v>0</v>
      </c>
      <c r="M117" s="2">
        <f t="shared" si="9"/>
        <v>5.6</v>
      </c>
    </row>
    <row r="118" spans="1:13" ht="12.75">
      <c r="A118" s="3">
        <v>1440</v>
      </c>
      <c r="B118" s="6">
        <v>7</v>
      </c>
      <c r="C118">
        <v>7.058</v>
      </c>
      <c r="F118">
        <v>4</v>
      </c>
      <c r="G118" s="10">
        <v>12</v>
      </c>
      <c r="H118" s="10">
        <v>5</v>
      </c>
      <c r="I118" s="2">
        <f t="shared" si="8"/>
        <v>4.620833333333333</v>
      </c>
      <c r="J118">
        <v>5</v>
      </c>
      <c r="K118">
        <v>12</v>
      </c>
      <c r="L118">
        <v>0</v>
      </c>
      <c r="M118" s="2">
        <f t="shared" si="9"/>
        <v>5.6</v>
      </c>
    </row>
    <row r="119" spans="1:13" ht="12.75">
      <c r="A119" s="3">
        <v>1441</v>
      </c>
      <c r="C119" s="6">
        <v>6.858</v>
      </c>
      <c r="F119">
        <v>4</v>
      </c>
      <c r="G119" s="10">
        <v>12</v>
      </c>
      <c r="H119" s="10">
        <v>5</v>
      </c>
      <c r="I119" s="2">
        <f t="shared" si="8"/>
        <v>4.620833333333333</v>
      </c>
      <c r="J119">
        <v>5</v>
      </c>
      <c r="K119">
        <v>12</v>
      </c>
      <c r="L119">
        <v>0</v>
      </c>
      <c r="M119" s="2">
        <f t="shared" si="9"/>
        <v>5.6</v>
      </c>
    </row>
    <row r="120" spans="1:13" ht="12.75">
      <c r="A120" s="3">
        <v>1442</v>
      </c>
      <c r="C120" s="6">
        <v>6.938</v>
      </c>
      <c r="F120">
        <v>4</v>
      </c>
      <c r="G120" s="10">
        <v>12</v>
      </c>
      <c r="H120" s="10">
        <v>5</v>
      </c>
      <c r="I120" s="2">
        <f t="shared" si="8"/>
        <v>4.620833333333333</v>
      </c>
      <c r="J120">
        <v>5</v>
      </c>
      <c r="K120">
        <v>16</v>
      </c>
      <c r="L120">
        <v>1</v>
      </c>
      <c r="M120" s="2">
        <f t="shared" si="9"/>
        <v>5.804166666666666</v>
      </c>
    </row>
    <row r="121" spans="1:13" ht="12.75">
      <c r="A121" s="3">
        <v>1443</v>
      </c>
      <c r="B121" s="6">
        <v>8.138</v>
      </c>
      <c r="C121" s="6">
        <v>7.058</v>
      </c>
      <c r="F121">
        <v>4</v>
      </c>
      <c r="G121" s="10">
        <v>12</v>
      </c>
      <c r="H121" s="10">
        <v>5</v>
      </c>
      <c r="I121" s="2">
        <f t="shared" si="8"/>
        <v>4.620833333333333</v>
      </c>
      <c r="J121">
        <v>5</v>
      </c>
      <c r="K121">
        <v>12</v>
      </c>
      <c r="L121">
        <v>0</v>
      </c>
      <c r="M121" s="2">
        <f t="shared" si="9"/>
        <v>5.6</v>
      </c>
    </row>
    <row r="122" spans="1:13" ht="12.75">
      <c r="A122" s="3">
        <v>1444</v>
      </c>
      <c r="B122" s="6">
        <v>8.158</v>
      </c>
      <c r="C122" s="6">
        <v>6.975</v>
      </c>
      <c r="F122">
        <v>4</v>
      </c>
      <c r="G122" s="10">
        <v>12</v>
      </c>
      <c r="H122" s="10">
        <v>5</v>
      </c>
      <c r="I122" s="2">
        <f aca="true" t="shared" si="10" ref="I122:I153">F122+(G122/20)+(H122/240)</f>
        <v>4.620833333333333</v>
      </c>
      <c r="J122">
        <v>5</v>
      </c>
      <c r="K122">
        <v>12</v>
      </c>
      <c r="L122">
        <v>0</v>
      </c>
      <c r="M122" s="2">
        <f t="shared" si="9"/>
        <v>5.6</v>
      </c>
    </row>
    <row r="123" spans="1:13" ht="12.75">
      <c r="A123" s="3">
        <v>1445</v>
      </c>
      <c r="B123" s="6">
        <v>8.608</v>
      </c>
      <c r="C123" s="6">
        <v>7.133</v>
      </c>
      <c r="F123">
        <v>4</v>
      </c>
      <c r="G123" s="10">
        <v>12</v>
      </c>
      <c r="H123" s="10">
        <v>5</v>
      </c>
      <c r="I123" s="2">
        <f t="shared" si="10"/>
        <v>4.620833333333333</v>
      </c>
      <c r="J123">
        <v>5</v>
      </c>
      <c r="K123">
        <v>14</v>
      </c>
      <c r="L123">
        <v>0</v>
      </c>
      <c r="M123" s="2">
        <f t="shared" si="9"/>
        <v>5.7</v>
      </c>
    </row>
    <row r="124" spans="1:13" ht="12.75">
      <c r="A124" s="3">
        <v>1446</v>
      </c>
      <c r="C124" s="6">
        <v>7</v>
      </c>
      <c r="F124">
        <v>4</v>
      </c>
      <c r="G124" s="10">
        <v>12</v>
      </c>
      <c r="H124" s="10">
        <v>5</v>
      </c>
      <c r="I124" s="2">
        <f t="shared" si="10"/>
        <v>4.620833333333333</v>
      </c>
      <c r="J124">
        <v>5</v>
      </c>
      <c r="K124">
        <v>14</v>
      </c>
      <c r="L124">
        <v>0</v>
      </c>
      <c r="M124" s="2">
        <f t="shared" si="9"/>
        <v>5.7</v>
      </c>
    </row>
    <row r="125" spans="1:13" ht="12.75">
      <c r="A125" s="3">
        <v>1447</v>
      </c>
      <c r="B125" s="6">
        <v>7.4</v>
      </c>
      <c r="C125" s="6">
        <v>7.058</v>
      </c>
      <c r="F125">
        <v>4</v>
      </c>
      <c r="G125" s="10">
        <v>12</v>
      </c>
      <c r="H125" s="10">
        <v>5</v>
      </c>
      <c r="I125" s="2">
        <f t="shared" si="10"/>
        <v>4.620833333333333</v>
      </c>
      <c r="J125">
        <v>5</v>
      </c>
      <c r="K125">
        <v>14</v>
      </c>
      <c r="L125">
        <v>0</v>
      </c>
      <c r="M125" s="2">
        <f t="shared" si="9"/>
        <v>5.7</v>
      </c>
    </row>
    <row r="126" spans="1:13" ht="12.75">
      <c r="A126" s="3">
        <v>1448</v>
      </c>
      <c r="B126" s="6">
        <v>7.879</v>
      </c>
      <c r="C126" s="6">
        <v>6.558</v>
      </c>
      <c r="F126">
        <v>4</v>
      </c>
      <c r="G126" s="10">
        <v>12</v>
      </c>
      <c r="H126" s="10">
        <v>5</v>
      </c>
      <c r="I126" s="2">
        <f t="shared" si="10"/>
        <v>4.620833333333333</v>
      </c>
      <c r="J126">
        <v>5</v>
      </c>
      <c r="K126">
        <v>14</v>
      </c>
      <c r="L126">
        <v>0</v>
      </c>
      <c r="M126" s="2">
        <f t="shared" si="9"/>
        <v>5.7</v>
      </c>
    </row>
    <row r="127" spans="1:13" ht="12.75">
      <c r="A127" s="3">
        <v>1449</v>
      </c>
      <c r="B127" s="6">
        <v>7.813</v>
      </c>
      <c r="C127" s="6">
        <v>6.308</v>
      </c>
      <c r="F127">
        <v>4</v>
      </c>
      <c r="G127" s="10">
        <v>12</v>
      </c>
      <c r="H127" s="10">
        <v>5</v>
      </c>
      <c r="I127" s="2">
        <f t="shared" si="10"/>
        <v>4.620833333333333</v>
      </c>
      <c r="J127">
        <v>5</v>
      </c>
      <c r="K127">
        <v>14</v>
      </c>
      <c r="L127">
        <v>0</v>
      </c>
      <c r="M127" s="2">
        <f t="shared" si="9"/>
        <v>5.7</v>
      </c>
    </row>
    <row r="128" spans="1:13" ht="12.75">
      <c r="A128" s="3">
        <v>1450</v>
      </c>
      <c r="B128" s="6">
        <v>7.5</v>
      </c>
      <c r="C128" s="6">
        <v>6.888</v>
      </c>
      <c r="F128">
        <v>4</v>
      </c>
      <c r="G128" s="10">
        <v>12</v>
      </c>
      <c r="H128" s="10">
        <v>5</v>
      </c>
      <c r="I128" s="2">
        <f t="shared" si="10"/>
        <v>4.620833333333333</v>
      </c>
      <c r="J128">
        <v>5</v>
      </c>
      <c r="K128">
        <v>14</v>
      </c>
      <c r="L128">
        <v>0</v>
      </c>
      <c r="M128" s="2">
        <f t="shared" si="9"/>
        <v>5.7</v>
      </c>
    </row>
    <row r="129" spans="1:13" ht="12.75">
      <c r="A129" s="3">
        <v>1451</v>
      </c>
      <c r="B129" s="6">
        <v>7.8</v>
      </c>
      <c r="C129" s="6">
        <v>6.258</v>
      </c>
      <c r="F129">
        <v>4</v>
      </c>
      <c r="G129" s="10">
        <v>12</v>
      </c>
      <c r="H129" s="10">
        <v>5</v>
      </c>
      <c r="I129" s="2">
        <f t="shared" si="10"/>
        <v>4.620833333333333</v>
      </c>
      <c r="J129">
        <v>5</v>
      </c>
      <c r="K129">
        <v>14</v>
      </c>
      <c r="L129">
        <v>0</v>
      </c>
      <c r="M129" s="2">
        <f t="shared" si="9"/>
        <v>5.7</v>
      </c>
    </row>
    <row r="130" spans="1:13" ht="12.75">
      <c r="A130" s="3">
        <v>1452</v>
      </c>
      <c r="B130" s="6">
        <v>6.5</v>
      </c>
      <c r="C130" s="6">
        <v>6.758</v>
      </c>
      <c r="F130">
        <v>4</v>
      </c>
      <c r="G130" s="10">
        <v>12</v>
      </c>
      <c r="H130" s="10">
        <v>5</v>
      </c>
      <c r="I130" s="2">
        <f t="shared" si="10"/>
        <v>4.620833333333333</v>
      </c>
      <c r="J130">
        <v>5</v>
      </c>
      <c r="K130">
        <v>14</v>
      </c>
      <c r="L130">
        <v>0</v>
      </c>
      <c r="M130" s="2">
        <f t="shared" si="9"/>
        <v>5.7</v>
      </c>
    </row>
    <row r="131" spans="1:13" ht="12.75">
      <c r="A131" s="3">
        <v>1453</v>
      </c>
      <c r="B131" s="6">
        <v>6</v>
      </c>
      <c r="C131" s="6">
        <v>5.863</v>
      </c>
      <c r="F131">
        <v>4</v>
      </c>
      <c r="G131" s="10">
        <v>12</v>
      </c>
      <c r="H131" s="10">
        <v>5</v>
      </c>
      <c r="I131" s="2">
        <f t="shared" si="10"/>
        <v>4.620833333333333</v>
      </c>
      <c r="J131">
        <v>5</v>
      </c>
      <c r="K131">
        <v>7</v>
      </c>
      <c r="L131">
        <v>6</v>
      </c>
      <c r="M131" s="2">
        <f t="shared" si="9"/>
        <v>5.375</v>
      </c>
    </row>
    <row r="132" spans="1:13" ht="12.75">
      <c r="A132" s="3">
        <v>1454</v>
      </c>
      <c r="C132" s="6">
        <v>5.821</v>
      </c>
      <c r="F132">
        <v>4</v>
      </c>
      <c r="G132" s="10">
        <v>12</v>
      </c>
      <c r="H132" s="10">
        <v>5</v>
      </c>
      <c r="I132" s="2">
        <f t="shared" si="10"/>
        <v>4.620833333333333</v>
      </c>
      <c r="J132">
        <v>5</v>
      </c>
      <c r="K132">
        <v>14</v>
      </c>
      <c r="L132">
        <v>0</v>
      </c>
      <c r="M132" s="2">
        <f t="shared" si="9"/>
        <v>5.7</v>
      </c>
    </row>
    <row r="133" spans="1:13" ht="12.75">
      <c r="A133" s="3">
        <v>1455</v>
      </c>
      <c r="B133" s="6">
        <v>7.227</v>
      </c>
      <c r="C133" s="6">
        <v>7.05</v>
      </c>
      <c r="F133">
        <v>4</v>
      </c>
      <c r="G133" s="10">
        <v>12</v>
      </c>
      <c r="H133" s="10">
        <v>5</v>
      </c>
      <c r="I133" s="2">
        <f t="shared" si="10"/>
        <v>4.620833333333333</v>
      </c>
      <c r="J133">
        <v>5</v>
      </c>
      <c r="K133">
        <v>14</v>
      </c>
      <c r="L133">
        <v>0</v>
      </c>
      <c r="M133" s="2">
        <f t="shared" si="9"/>
        <v>5.7</v>
      </c>
    </row>
    <row r="134" spans="1:13" ht="12.75">
      <c r="A134" s="3">
        <v>1456</v>
      </c>
      <c r="B134" s="6">
        <v>7.283</v>
      </c>
      <c r="C134" s="6">
        <v>6.767</v>
      </c>
      <c r="F134">
        <v>4</v>
      </c>
      <c r="G134" s="10">
        <v>12</v>
      </c>
      <c r="H134" s="10">
        <v>5</v>
      </c>
      <c r="I134" s="2">
        <f t="shared" si="10"/>
        <v>4.620833333333333</v>
      </c>
      <c r="J134">
        <v>5</v>
      </c>
      <c r="K134">
        <v>14</v>
      </c>
      <c r="L134">
        <v>0</v>
      </c>
      <c r="M134" s="2">
        <f t="shared" si="9"/>
        <v>5.7</v>
      </c>
    </row>
    <row r="135" spans="1:13" ht="12.75">
      <c r="A135" s="3">
        <v>1457</v>
      </c>
      <c r="B135" s="6">
        <v>8</v>
      </c>
      <c r="C135" s="6">
        <v>6.025</v>
      </c>
      <c r="F135">
        <v>4</v>
      </c>
      <c r="G135" s="10">
        <v>12</v>
      </c>
      <c r="H135" s="10">
        <v>5</v>
      </c>
      <c r="I135" s="2">
        <f t="shared" si="10"/>
        <v>4.620833333333333</v>
      </c>
      <c r="J135">
        <v>5</v>
      </c>
      <c r="K135">
        <v>14</v>
      </c>
      <c r="L135">
        <v>0</v>
      </c>
      <c r="M135" s="2">
        <f t="shared" si="9"/>
        <v>5.7</v>
      </c>
    </row>
    <row r="136" spans="1:13" ht="12.75">
      <c r="A136" s="3">
        <v>1458</v>
      </c>
      <c r="B136" s="6">
        <v>8</v>
      </c>
      <c r="C136" s="6">
        <v>7.867</v>
      </c>
      <c r="F136">
        <v>4</v>
      </c>
      <c r="G136" s="10">
        <v>12</v>
      </c>
      <c r="H136" s="10">
        <v>5</v>
      </c>
      <c r="I136" s="2">
        <f t="shared" si="10"/>
        <v>4.620833333333333</v>
      </c>
      <c r="J136">
        <v>5</v>
      </c>
      <c r="K136">
        <v>7</v>
      </c>
      <c r="L136">
        <v>6</v>
      </c>
      <c r="M136" s="2">
        <f t="shared" si="9"/>
        <v>5.375</v>
      </c>
    </row>
    <row r="137" spans="1:13" ht="12.75">
      <c r="A137" s="3">
        <v>1459</v>
      </c>
      <c r="B137" s="6">
        <v>8</v>
      </c>
      <c r="C137" s="6">
        <v>7.9</v>
      </c>
      <c r="F137">
        <v>4</v>
      </c>
      <c r="G137" s="10">
        <v>10</v>
      </c>
      <c r="H137" s="10">
        <v>3</v>
      </c>
      <c r="I137" s="2">
        <f t="shared" si="10"/>
        <v>4.5125</v>
      </c>
      <c r="J137">
        <v>5</v>
      </c>
      <c r="K137">
        <v>16</v>
      </c>
      <c r="L137">
        <v>1</v>
      </c>
      <c r="M137" s="2">
        <f t="shared" si="9"/>
        <v>5.804166666666666</v>
      </c>
    </row>
    <row r="138" spans="1:13" ht="12.75">
      <c r="A138" s="3">
        <v>1460</v>
      </c>
      <c r="B138" s="6">
        <v>8</v>
      </c>
      <c r="C138" s="6">
        <v>7.367</v>
      </c>
      <c r="F138">
        <v>4</v>
      </c>
      <c r="G138" s="10">
        <v>6</v>
      </c>
      <c r="H138" s="10">
        <v>0</v>
      </c>
      <c r="I138" s="2">
        <f t="shared" si="10"/>
        <v>4.3</v>
      </c>
      <c r="J138">
        <v>5</v>
      </c>
      <c r="K138">
        <v>14</v>
      </c>
      <c r="L138">
        <v>0</v>
      </c>
      <c r="M138" s="2">
        <f t="shared" si="9"/>
        <v>5.7</v>
      </c>
    </row>
    <row r="139" spans="1:13" ht="12.75">
      <c r="A139" s="3">
        <v>1461</v>
      </c>
      <c r="B139" s="6">
        <v>8</v>
      </c>
      <c r="C139" s="6">
        <v>7.317</v>
      </c>
      <c r="F139">
        <v>4</v>
      </c>
      <c r="G139" s="10">
        <v>0</v>
      </c>
      <c r="H139" s="10">
        <v>0</v>
      </c>
      <c r="I139" s="2">
        <f t="shared" si="10"/>
        <v>4</v>
      </c>
      <c r="J139">
        <v>5</v>
      </c>
      <c r="K139">
        <v>7</v>
      </c>
      <c r="L139">
        <v>7</v>
      </c>
      <c r="M139" s="2">
        <f t="shared" si="9"/>
        <v>5.379166666666666</v>
      </c>
    </row>
    <row r="140" spans="1:13" ht="12.75">
      <c r="A140" s="3">
        <v>1462</v>
      </c>
      <c r="I140" s="2">
        <f t="shared" si="10"/>
        <v>0</v>
      </c>
      <c r="M140" s="2">
        <f t="shared" si="9"/>
        <v>0</v>
      </c>
    </row>
    <row r="141" spans="1:13" ht="12.75">
      <c r="A141" s="3">
        <v>1463</v>
      </c>
      <c r="I141" s="2">
        <f t="shared" si="10"/>
        <v>0</v>
      </c>
      <c r="M141" s="2">
        <f t="shared" si="9"/>
        <v>0</v>
      </c>
    </row>
    <row r="142" spans="1:13" ht="12.75">
      <c r="A142" s="3">
        <v>1464</v>
      </c>
      <c r="B142" s="6">
        <v>8</v>
      </c>
      <c r="C142" s="6">
        <v>8.167</v>
      </c>
      <c r="F142">
        <v>4</v>
      </c>
      <c r="G142" s="10">
        <v>4</v>
      </c>
      <c r="H142" s="10">
        <v>0</v>
      </c>
      <c r="I142" s="2">
        <f t="shared" si="10"/>
        <v>4.2</v>
      </c>
      <c r="J142">
        <v>5</v>
      </c>
      <c r="K142">
        <v>3</v>
      </c>
      <c r="L142">
        <v>0</v>
      </c>
      <c r="M142" s="2">
        <f t="shared" si="9"/>
        <v>5.15</v>
      </c>
    </row>
    <row r="143" spans="1:13" ht="12.75">
      <c r="A143" s="3">
        <v>1465</v>
      </c>
      <c r="I143" s="2">
        <f t="shared" si="10"/>
        <v>0</v>
      </c>
      <c r="M143" s="2">
        <f t="shared" si="9"/>
        <v>0</v>
      </c>
    </row>
    <row r="144" spans="1:13" ht="12.75">
      <c r="A144" s="3">
        <v>1466</v>
      </c>
      <c r="B144" s="6">
        <v>8</v>
      </c>
      <c r="C144" s="6">
        <v>8.75</v>
      </c>
      <c r="F144">
        <v>4</v>
      </c>
      <c r="G144" s="10">
        <v>0</v>
      </c>
      <c r="H144" s="10">
        <v>0</v>
      </c>
      <c r="I144" s="2">
        <f t="shared" si="10"/>
        <v>4</v>
      </c>
      <c r="J144">
        <v>4</v>
      </c>
      <c r="K144">
        <v>16</v>
      </c>
      <c r="L144">
        <v>0</v>
      </c>
      <c r="M144" s="2">
        <f t="shared" si="9"/>
        <v>4.8</v>
      </c>
    </row>
    <row r="145" spans="1:13" ht="12.75">
      <c r="A145" s="3">
        <v>1467</v>
      </c>
      <c r="B145" s="6">
        <v>8</v>
      </c>
      <c r="C145" s="6">
        <v>8.8</v>
      </c>
      <c r="F145">
        <v>3</v>
      </c>
      <c r="G145" s="10">
        <v>14</v>
      </c>
      <c r="H145" s="10">
        <v>0</v>
      </c>
      <c r="I145" s="2">
        <f t="shared" si="10"/>
        <v>3.7</v>
      </c>
      <c r="J145">
        <v>4</v>
      </c>
      <c r="K145">
        <v>16</v>
      </c>
      <c r="L145">
        <v>0</v>
      </c>
      <c r="M145" s="2">
        <f t="shared" si="9"/>
        <v>4.8</v>
      </c>
    </row>
    <row r="146" spans="1:13" ht="12.75">
      <c r="A146" s="3">
        <v>1468</v>
      </c>
      <c r="B146" s="6">
        <v>8.25</v>
      </c>
      <c r="C146" s="6">
        <v>8.425</v>
      </c>
      <c r="F146">
        <v>4</v>
      </c>
      <c r="G146" s="10">
        <v>0</v>
      </c>
      <c r="H146" s="10">
        <v>0</v>
      </c>
      <c r="I146" s="2">
        <f t="shared" si="10"/>
        <v>4</v>
      </c>
      <c r="J146">
        <v>4</v>
      </c>
      <c r="K146">
        <v>17</v>
      </c>
      <c r="L146">
        <v>0</v>
      </c>
      <c r="M146" s="2">
        <f t="shared" si="9"/>
        <v>4.85</v>
      </c>
    </row>
    <row r="147" spans="1:13" ht="12.75">
      <c r="A147" s="3">
        <v>1469</v>
      </c>
      <c r="B147" s="6">
        <v>8.25</v>
      </c>
      <c r="C147" s="6">
        <v>8.7</v>
      </c>
      <c r="F147">
        <v>4</v>
      </c>
      <c r="G147" s="10">
        <v>0</v>
      </c>
      <c r="H147" s="10">
        <v>0</v>
      </c>
      <c r="I147" s="2">
        <f t="shared" si="10"/>
        <v>4</v>
      </c>
      <c r="J147">
        <v>5</v>
      </c>
      <c r="K147">
        <v>0</v>
      </c>
      <c r="L147">
        <v>0</v>
      </c>
      <c r="M147" s="2">
        <f t="shared" si="9"/>
        <v>5</v>
      </c>
    </row>
    <row r="148" spans="1:13" ht="12.75">
      <c r="A148" s="3">
        <v>1470</v>
      </c>
      <c r="I148" s="2">
        <f t="shared" si="10"/>
        <v>0</v>
      </c>
      <c r="J148">
        <v>5</v>
      </c>
      <c r="K148">
        <v>0</v>
      </c>
      <c r="L148">
        <v>0</v>
      </c>
      <c r="M148" s="2">
        <f aca="true" t="shared" si="11" ref="M148:M179">J148+(K148/20)+(L148/240)</f>
        <v>5</v>
      </c>
    </row>
    <row r="149" spans="1:13" ht="12.75">
      <c r="A149" s="3">
        <v>1471</v>
      </c>
      <c r="B149" s="6">
        <v>8.625</v>
      </c>
      <c r="C149" s="6">
        <v>7.475</v>
      </c>
      <c r="F149">
        <v>4</v>
      </c>
      <c r="G149" s="10">
        <v>1</v>
      </c>
      <c r="H149" s="10">
        <v>0</v>
      </c>
      <c r="I149" s="2">
        <f t="shared" si="10"/>
        <v>4.05</v>
      </c>
      <c r="J149">
        <v>5</v>
      </c>
      <c r="K149">
        <v>0</v>
      </c>
      <c r="L149">
        <v>0</v>
      </c>
      <c r="M149" s="2">
        <f t="shared" si="11"/>
        <v>5</v>
      </c>
    </row>
    <row r="150" spans="1:13" ht="12.75">
      <c r="A150" s="3">
        <v>1472</v>
      </c>
      <c r="B150" s="6">
        <v>8.75</v>
      </c>
      <c r="C150" s="6">
        <v>7.45</v>
      </c>
      <c r="F150">
        <v>4</v>
      </c>
      <c r="G150" s="10">
        <v>2</v>
      </c>
      <c r="H150" s="10">
        <v>0</v>
      </c>
      <c r="I150" s="2">
        <f t="shared" si="10"/>
        <v>4.1</v>
      </c>
      <c r="J150">
        <v>5</v>
      </c>
      <c r="K150">
        <v>0</v>
      </c>
      <c r="L150">
        <v>0</v>
      </c>
      <c r="M150" s="2">
        <f t="shared" si="11"/>
        <v>5</v>
      </c>
    </row>
    <row r="151" spans="1:13" ht="12.75">
      <c r="A151" s="3">
        <v>1473</v>
      </c>
      <c r="C151" s="2">
        <v>7.95</v>
      </c>
      <c r="F151">
        <v>4</v>
      </c>
      <c r="G151" s="10">
        <v>11</v>
      </c>
      <c r="H151" s="10">
        <v>0</v>
      </c>
      <c r="I151" s="2">
        <f t="shared" si="10"/>
        <v>4.55</v>
      </c>
      <c r="J151">
        <v>5</v>
      </c>
      <c r="K151">
        <v>14</v>
      </c>
      <c r="L151">
        <v>0</v>
      </c>
      <c r="M151" s="2">
        <f t="shared" si="11"/>
        <v>5.7</v>
      </c>
    </row>
    <row r="152" spans="1:13" ht="12.75">
      <c r="A152" s="3">
        <v>1474</v>
      </c>
      <c r="B152" s="6">
        <v>8.55</v>
      </c>
      <c r="C152" s="6">
        <v>9</v>
      </c>
      <c r="F152">
        <v>4</v>
      </c>
      <c r="G152" s="10">
        <v>7</v>
      </c>
      <c r="H152" s="10">
        <v>0</v>
      </c>
      <c r="I152" s="2">
        <f t="shared" si="10"/>
        <v>4.35</v>
      </c>
      <c r="J152">
        <v>5</v>
      </c>
      <c r="K152">
        <v>16</v>
      </c>
      <c r="L152">
        <v>0</v>
      </c>
      <c r="M152" s="2">
        <f t="shared" si="11"/>
        <v>5.8</v>
      </c>
    </row>
    <row r="153" spans="1:13" ht="12.75">
      <c r="A153" s="3">
        <v>1475</v>
      </c>
      <c r="B153" s="6">
        <v>8.875</v>
      </c>
      <c r="C153" s="6">
        <v>9.05</v>
      </c>
      <c r="F153">
        <v>4</v>
      </c>
      <c r="G153" s="10">
        <v>7</v>
      </c>
      <c r="H153" s="10">
        <v>0</v>
      </c>
      <c r="I153" s="2">
        <f t="shared" si="10"/>
        <v>4.35</v>
      </c>
      <c r="J153">
        <v>6</v>
      </c>
      <c r="K153">
        <v>2</v>
      </c>
      <c r="L153">
        <v>0</v>
      </c>
      <c r="M153" s="2">
        <f t="shared" si="11"/>
        <v>6.1</v>
      </c>
    </row>
    <row r="154" spans="1:13" ht="12.75">
      <c r="A154" s="3">
        <v>1476</v>
      </c>
      <c r="C154" s="6">
        <v>8.25</v>
      </c>
      <c r="F154">
        <v>4</v>
      </c>
      <c r="G154" s="10">
        <v>4</v>
      </c>
      <c r="H154" s="10">
        <v>0</v>
      </c>
      <c r="I154" s="2">
        <f aca="true" t="shared" si="12" ref="I154:I185">F154+(G154/20)+(H154/240)</f>
        <v>4.2</v>
      </c>
      <c r="J154">
        <v>6</v>
      </c>
      <c r="K154">
        <v>6</v>
      </c>
      <c r="L154">
        <v>0</v>
      </c>
      <c r="M154" s="2">
        <f t="shared" si="11"/>
        <v>6.3</v>
      </c>
    </row>
    <row r="155" spans="1:13" ht="12.75">
      <c r="A155" s="3">
        <v>1477</v>
      </c>
      <c r="C155" s="6">
        <v>8.675</v>
      </c>
      <c r="F155">
        <v>4</v>
      </c>
      <c r="G155" s="10">
        <v>4</v>
      </c>
      <c r="H155" s="10">
        <v>0</v>
      </c>
      <c r="I155" s="2">
        <f t="shared" si="12"/>
        <v>4.2</v>
      </c>
      <c r="J155">
        <v>6</v>
      </c>
      <c r="K155">
        <v>4</v>
      </c>
      <c r="L155">
        <v>0</v>
      </c>
      <c r="M155" s="2">
        <f t="shared" si="11"/>
        <v>6.2</v>
      </c>
    </row>
    <row r="156" spans="1:13" ht="12.75">
      <c r="A156" s="3">
        <v>1478</v>
      </c>
      <c r="B156" s="6">
        <v>8.875</v>
      </c>
      <c r="C156" s="6">
        <v>9</v>
      </c>
      <c r="F156">
        <v>4</v>
      </c>
      <c r="G156" s="10">
        <v>2</v>
      </c>
      <c r="H156" s="10">
        <v>0</v>
      </c>
      <c r="I156" s="2">
        <f t="shared" si="12"/>
        <v>4.1</v>
      </c>
      <c r="J156">
        <v>6</v>
      </c>
      <c r="K156">
        <v>6</v>
      </c>
      <c r="L156">
        <v>0</v>
      </c>
      <c r="M156" s="2">
        <f t="shared" si="11"/>
        <v>6.3</v>
      </c>
    </row>
    <row r="157" spans="1:13" ht="12.75">
      <c r="A157" s="3">
        <v>1479</v>
      </c>
      <c r="I157" s="2">
        <f t="shared" si="12"/>
        <v>0</v>
      </c>
      <c r="M157" s="2">
        <f t="shared" si="11"/>
        <v>0</v>
      </c>
    </row>
    <row r="158" spans="1:13" ht="12.75">
      <c r="A158" s="3">
        <v>1480</v>
      </c>
      <c r="B158" s="6">
        <v>9.5</v>
      </c>
      <c r="C158" s="6">
        <v>9.25</v>
      </c>
      <c r="F158">
        <v>5</v>
      </c>
      <c r="G158" s="10">
        <v>10</v>
      </c>
      <c r="H158" s="10">
        <v>0</v>
      </c>
      <c r="I158" s="2">
        <f t="shared" si="12"/>
        <v>5.5</v>
      </c>
      <c r="J158">
        <v>7</v>
      </c>
      <c r="K158">
        <v>15</v>
      </c>
      <c r="L158">
        <v>0</v>
      </c>
      <c r="M158" s="2">
        <f t="shared" si="11"/>
        <v>7.75</v>
      </c>
    </row>
    <row r="159" spans="1:13" ht="12.75">
      <c r="A159" s="3">
        <v>1481</v>
      </c>
      <c r="B159" s="6">
        <v>9.375</v>
      </c>
      <c r="C159" s="6">
        <v>9.375</v>
      </c>
      <c r="F159">
        <v>4</v>
      </c>
      <c r="G159" s="10">
        <v>0</v>
      </c>
      <c r="H159" s="10">
        <v>0</v>
      </c>
      <c r="I159" s="2">
        <f t="shared" si="12"/>
        <v>4</v>
      </c>
      <c r="J159">
        <v>7</v>
      </c>
      <c r="K159">
        <v>8</v>
      </c>
      <c r="L159">
        <v>0</v>
      </c>
      <c r="M159" s="2">
        <f t="shared" si="11"/>
        <v>7.4</v>
      </c>
    </row>
    <row r="160" spans="1:13" ht="12.75">
      <c r="A160" s="3">
        <v>1482</v>
      </c>
      <c r="B160" s="6">
        <v>10.363</v>
      </c>
      <c r="C160" s="6">
        <v>9.375</v>
      </c>
      <c r="F160">
        <v>4</v>
      </c>
      <c r="G160" s="10">
        <v>8</v>
      </c>
      <c r="H160" s="10">
        <v>0</v>
      </c>
      <c r="I160" s="2">
        <f t="shared" si="12"/>
        <v>4.4</v>
      </c>
      <c r="J160">
        <v>8</v>
      </c>
      <c r="K160">
        <v>5</v>
      </c>
      <c r="L160">
        <v>0</v>
      </c>
      <c r="M160" s="2">
        <f t="shared" si="11"/>
        <v>8.25</v>
      </c>
    </row>
    <row r="161" spans="1:13" ht="12.75">
      <c r="A161" s="3">
        <v>1483</v>
      </c>
      <c r="B161" s="6">
        <v>10.5</v>
      </c>
      <c r="C161" s="6">
        <v>9.625</v>
      </c>
      <c r="F161">
        <v>4</v>
      </c>
      <c r="G161" s="10">
        <v>11</v>
      </c>
      <c r="H161" s="10">
        <v>0</v>
      </c>
      <c r="I161" s="2">
        <f t="shared" si="12"/>
        <v>4.55</v>
      </c>
      <c r="J161">
        <v>8</v>
      </c>
      <c r="K161">
        <v>5</v>
      </c>
      <c r="L161">
        <v>0</v>
      </c>
      <c r="M161" s="2">
        <f t="shared" si="11"/>
        <v>8.25</v>
      </c>
    </row>
    <row r="162" spans="1:13" ht="12.75">
      <c r="A162" s="3">
        <v>1484</v>
      </c>
      <c r="B162" s="6">
        <v>12</v>
      </c>
      <c r="C162" s="6">
        <v>11</v>
      </c>
      <c r="F162">
        <v>4</v>
      </c>
      <c r="G162" s="10">
        <v>11</v>
      </c>
      <c r="H162" s="10">
        <v>0</v>
      </c>
      <c r="I162" s="2">
        <f t="shared" si="12"/>
        <v>4.55</v>
      </c>
      <c r="J162">
        <v>9</v>
      </c>
      <c r="K162">
        <v>4</v>
      </c>
      <c r="L162">
        <v>0</v>
      </c>
      <c r="M162" s="2">
        <f t="shared" si="11"/>
        <v>9.2</v>
      </c>
    </row>
    <row r="163" spans="1:13" ht="12.75">
      <c r="A163" s="3">
        <v>1485</v>
      </c>
      <c r="B163" s="6">
        <v>12.75</v>
      </c>
      <c r="C163" s="6">
        <v>12</v>
      </c>
      <c r="I163" s="2">
        <f t="shared" si="12"/>
        <v>0</v>
      </c>
      <c r="J163">
        <v>9</v>
      </c>
      <c r="K163">
        <v>4</v>
      </c>
      <c r="L163">
        <v>0</v>
      </c>
      <c r="M163" s="2">
        <f t="shared" si="11"/>
        <v>9.2</v>
      </c>
    </row>
    <row r="164" spans="1:13" ht="12.75">
      <c r="A164" s="3">
        <v>1486</v>
      </c>
      <c r="C164" s="6">
        <v>12.75</v>
      </c>
      <c r="F164">
        <v>6</v>
      </c>
      <c r="G164" s="10">
        <v>0</v>
      </c>
      <c r="H164" s="10">
        <v>0</v>
      </c>
      <c r="I164" s="2">
        <f t="shared" si="12"/>
        <v>6</v>
      </c>
      <c r="M164" s="2">
        <f t="shared" si="11"/>
        <v>0</v>
      </c>
    </row>
    <row r="165" spans="1:13" ht="12.75">
      <c r="A165" s="3">
        <v>1487</v>
      </c>
      <c r="B165" s="6">
        <v>14.75</v>
      </c>
      <c r="C165" s="6">
        <v>14.625</v>
      </c>
      <c r="F165">
        <v>6</v>
      </c>
      <c r="G165" s="10">
        <v>0</v>
      </c>
      <c r="H165" s="10">
        <v>0</v>
      </c>
      <c r="I165" s="2">
        <f t="shared" si="12"/>
        <v>6</v>
      </c>
      <c r="J165">
        <v>11</v>
      </c>
      <c r="K165">
        <v>0</v>
      </c>
      <c r="L165">
        <v>0</v>
      </c>
      <c r="M165" s="2">
        <f t="shared" si="11"/>
        <v>11</v>
      </c>
    </row>
    <row r="166" spans="1:13" ht="12.75">
      <c r="A166" s="3">
        <v>1488</v>
      </c>
      <c r="B166" s="6">
        <v>14.5</v>
      </c>
      <c r="C166" s="6">
        <v>14.5</v>
      </c>
      <c r="F166">
        <v>5</v>
      </c>
      <c r="G166" s="10">
        <v>4</v>
      </c>
      <c r="H166" s="10">
        <v>0</v>
      </c>
      <c r="I166" s="2">
        <f t="shared" si="12"/>
        <v>5.2</v>
      </c>
      <c r="J166">
        <v>11</v>
      </c>
      <c r="K166">
        <v>4</v>
      </c>
      <c r="L166">
        <v>0</v>
      </c>
      <c r="M166" s="2">
        <f t="shared" si="11"/>
        <v>11.2</v>
      </c>
    </row>
    <row r="167" spans="1:13" ht="12.75">
      <c r="A167" s="3">
        <v>1489</v>
      </c>
      <c r="B167" s="6">
        <v>17.571</v>
      </c>
      <c r="C167" s="6">
        <v>16</v>
      </c>
      <c r="F167">
        <v>7</v>
      </c>
      <c r="G167" s="10">
        <v>0</v>
      </c>
      <c r="H167" s="10">
        <v>0</v>
      </c>
      <c r="I167" s="2">
        <f t="shared" si="12"/>
        <v>7</v>
      </c>
      <c r="J167">
        <v>13</v>
      </c>
      <c r="K167">
        <v>0</v>
      </c>
      <c r="L167">
        <v>0</v>
      </c>
      <c r="M167" s="2">
        <f t="shared" si="11"/>
        <v>13</v>
      </c>
    </row>
    <row r="168" spans="1:13" ht="12.75">
      <c r="A168" s="3">
        <v>1490</v>
      </c>
      <c r="B168" s="6">
        <v>24</v>
      </c>
      <c r="C168" s="6">
        <v>20</v>
      </c>
      <c r="F168">
        <v>9</v>
      </c>
      <c r="G168" s="10">
        <v>0</v>
      </c>
      <c r="H168" s="10">
        <v>0</v>
      </c>
      <c r="I168" s="2">
        <f t="shared" si="12"/>
        <v>9</v>
      </c>
      <c r="J168">
        <v>16</v>
      </c>
      <c r="K168">
        <v>0</v>
      </c>
      <c r="L168">
        <v>0</v>
      </c>
      <c r="M168" s="2">
        <f t="shared" si="11"/>
        <v>16</v>
      </c>
    </row>
    <row r="169" spans="1:13" ht="12.75">
      <c r="A169" s="3">
        <v>1491</v>
      </c>
      <c r="B169" s="6">
        <v>14</v>
      </c>
      <c r="C169" s="6">
        <v>13.5</v>
      </c>
      <c r="F169">
        <v>7</v>
      </c>
      <c r="G169" s="10">
        <v>10</v>
      </c>
      <c r="H169" s="10">
        <v>0</v>
      </c>
      <c r="I169" s="2">
        <f t="shared" si="12"/>
        <v>7.5</v>
      </c>
      <c r="J169">
        <v>13</v>
      </c>
      <c r="K169">
        <v>10</v>
      </c>
      <c r="L169">
        <v>0</v>
      </c>
      <c r="M169" s="2">
        <f t="shared" si="11"/>
        <v>13.5</v>
      </c>
    </row>
    <row r="170" spans="1:13" ht="12.75">
      <c r="A170" s="3">
        <v>1492</v>
      </c>
      <c r="I170" s="2">
        <f t="shared" si="12"/>
        <v>0</v>
      </c>
      <c r="M170" s="2">
        <f t="shared" si="11"/>
        <v>0</v>
      </c>
    </row>
    <row r="171" spans="1:13" ht="12.75">
      <c r="A171" s="3">
        <v>1493</v>
      </c>
      <c r="B171" s="6">
        <v>14.333</v>
      </c>
      <c r="C171" s="6">
        <v>10.75</v>
      </c>
      <c r="F171">
        <v>7</v>
      </c>
      <c r="G171" s="10">
        <v>0</v>
      </c>
      <c r="H171" s="10">
        <v>0</v>
      </c>
      <c r="I171" s="2">
        <f t="shared" si="12"/>
        <v>7</v>
      </c>
      <c r="J171">
        <v>13</v>
      </c>
      <c r="K171">
        <v>0</v>
      </c>
      <c r="L171">
        <v>0</v>
      </c>
      <c r="M171" s="2">
        <f t="shared" si="11"/>
        <v>13</v>
      </c>
    </row>
    <row r="172" spans="1:13" ht="12.75">
      <c r="A172" s="3">
        <v>1494</v>
      </c>
      <c r="B172" s="6">
        <v>14.667</v>
      </c>
      <c r="C172" s="6">
        <v>11</v>
      </c>
      <c r="F172">
        <v>6</v>
      </c>
      <c r="G172" s="10">
        <v>10</v>
      </c>
      <c r="H172" s="10">
        <v>0</v>
      </c>
      <c r="I172" s="2">
        <f t="shared" si="12"/>
        <v>6.5</v>
      </c>
      <c r="J172">
        <v>12</v>
      </c>
      <c r="K172">
        <v>10</v>
      </c>
      <c r="L172">
        <v>0</v>
      </c>
      <c r="M172" s="2">
        <f t="shared" si="11"/>
        <v>12.5</v>
      </c>
    </row>
    <row r="173" spans="1:13" ht="12.75">
      <c r="A173" s="3">
        <v>1495</v>
      </c>
      <c r="B173" s="6">
        <v>14.667</v>
      </c>
      <c r="C173" s="6">
        <v>12.75</v>
      </c>
      <c r="F173">
        <v>7</v>
      </c>
      <c r="G173" s="10">
        <v>0</v>
      </c>
      <c r="H173" s="10">
        <v>0</v>
      </c>
      <c r="I173" s="2">
        <f t="shared" si="12"/>
        <v>7</v>
      </c>
      <c r="J173">
        <v>12</v>
      </c>
      <c r="K173">
        <v>0</v>
      </c>
      <c r="L173">
        <v>0</v>
      </c>
      <c r="M173" s="2">
        <f t="shared" si="11"/>
        <v>12</v>
      </c>
    </row>
    <row r="174" spans="1:13" ht="12.75">
      <c r="A174" s="3">
        <v>1496</v>
      </c>
      <c r="B174" s="6">
        <v>14.667</v>
      </c>
      <c r="C174" s="6">
        <v>11.5</v>
      </c>
      <c r="F174">
        <v>6</v>
      </c>
      <c r="G174" s="10">
        <v>8</v>
      </c>
      <c r="H174" s="10">
        <v>0</v>
      </c>
      <c r="I174" s="2">
        <f t="shared" si="12"/>
        <v>6.4</v>
      </c>
      <c r="J174">
        <v>12</v>
      </c>
      <c r="K174">
        <v>0</v>
      </c>
      <c r="L174">
        <v>0</v>
      </c>
      <c r="M174" s="2">
        <f t="shared" si="11"/>
        <v>12</v>
      </c>
    </row>
    <row r="175" spans="1:13" ht="12.75">
      <c r="A175" s="3">
        <v>1497</v>
      </c>
      <c r="B175" s="6">
        <v>14.667</v>
      </c>
      <c r="C175" s="6">
        <v>11.063</v>
      </c>
      <c r="F175">
        <v>6</v>
      </c>
      <c r="G175" s="10">
        <v>8</v>
      </c>
      <c r="H175" s="10">
        <v>0</v>
      </c>
      <c r="I175" s="2">
        <f t="shared" si="12"/>
        <v>6.4</v>
      </c>
      <c r="J175">
        <v>12</v>
      </c>
      <c r="K175">
        <v>0</v>
      </c>
      <c r="L175">
        <v>0</v>
      </c>
      <c r="M175" s="2">
        <f t="shared" si="11"/>
        <v>12</v>
      </c>
    </row>
    <row r="176" spans="1:13" ht="12.75">
      <c r="A176" s="3">
        <v>1498</v>
      </c>
      <c r="B176" s="6">
        <v>14.667</v>
      </c>
      <c r="C176" s="6">
        <v>11.65</v>
      </c>
      <c r="F176">
        <v>6</v>
      </c>
      <c r="G176" s="10">
        <v>4</v>
      </c>
      <c r="H176" s="10">
        <v>0</v>
      </c>
      <c r="I176" s="2">
        <f t="shared" si="12"/>
        <v>6.2</v>
      </c>
      <c r="J176">
        <v>11</v>
      </c>
      <c r="K176">
        <v>10</v>
      </c>
      <c r="L176">
        <v>0</v>
      </c>
      <c r="M176" s="2">
        <f t="shared" si="11"/>
        <v>11.5</v>
      </c>
    </row>
    <row r="177" spans="1:13" ht="12.75">
      <c r="A177" s="3">
        <v>1499</v>
      </c>
      <c r="B177" s="6">
        <v>14.667</v>
      </c>
      <c r="C177" s="6">
        <v>12</v>
      </c>
      <c r="F177">
        <v>6</v>
      </c>
      <c r="G177" s="10">
        <v>0</v>
      </c>
      <c r="H177" s="10">
        <v>0</v>
      </c>
      <c r="I177" s="2">
        <f t="shared" si="12"/>
        <v>6</v>
      </c>
      <c r="J177">
        <v>11</v>
      </c>
      <c r="K177">
        <v>0</v>
      </c>
      <c r="L177">
        <v>0</v>
      </c>
      <c r="M177" s="2">
        <f t="shared" si="11"/>
        <v>11</v>
      </c>
    </row>
    <row r="178" spans="1:13" ht="12.75">
      <c r="A178" s="3">
        <v>1500</v>
      </c>
      <c r="B178" s="6">
        <v>14.667</v>
      </c>
      <c r="C178" s="6">
        <v>11.75</v>
      </c>
      <c r="F178">
        <v>5</v>
      </c>
      <c r="G178" s="10">
        <v>16</v>
      </c>
      <c r="H178" s="10">
        <v>0</v>
      </c>
      <c r="I178" s="2">
        <f t="shared" si="12"/>
        <v>5.8</v>
      </c>
      <c r="J178">
        <v>11</v>
      </c>
      <c r="K178">
        <v>0</v>
      </c>
      <c r="L178">
        <v>0</v>
      </c>
      <c r="M178" s="2">
        <f t="shared" si="11"/>
        <v>11</v>
      </c>
    </row>
    <row r="179" spans="1:13" ht="12.75">
      <c r="A179" s="3">
        <v>1501</v>
      </c>
      <c r="B179" s="6">
        <v>14.667</v>
      </c>
      <c r="C179" s="6">
        <v>11.5</v>
      </c>
      <c r="F179">
        <v>5</v>
      </c>
      <c r="G179" s="10">
        <v>18</v>
      </c>
      <c r="H179" s="10">
        <v>0</v>
      </c>
      <c r="I179" s="2">
        <f t="shared" si="12"/>
        <v>5.9</v>
      </c>
      <c r="J179">
        <v>11</v>
      </c>
      <c r="K179">
        <v>0</v>
      </c>
      <c r="L179">
        <v>0</v>
      </c>
      <c r="M179" s="2">
        <f t="shared" si="11"/>
        <v>11</v>
      </c>
    </row>
    <row r="180" spans="1:13" ht="12.75">
      <c r="A180" s="3">
        <v>1502</v>
      </c>
      <c r="B180" s="6">
        <v>14.667</v>
      </c>
      <c r="C180" s="6">
        <v>11.5</v>
      </c>
      <c r="F180">
        <v>6</v>
      </c>
      <c r="G180" s="10">
        <v>5</v>
      </c>
      <c r="H180" s="10">
        <v>0</v>
      </c>
      <c r="I180" s="2">
        <f t="shared" si="12"/>
        <v>6.25</v>
      </c>
      <c r="J180">
        <v>10</v>
      </c>
      <c r="K180">
        <v>18</v>
      </c>
      <c r="L180">
        <v>0</v>
      </c>
      <c r="M180" s="2">
        <f aca="true" t="shared" si="13" ref="M180:M198">J180+(K180/20)+(L180/240)</f>
        <v>10.9</v>
      </c>
    </row>
    <row r="181" spans="1:13" ht="12.75">
      <c r="A181" s="3">
        <v>1503</v>
      </c>
      <c r="B181" s="6">
        <v>14.667</v>
      </c>
      <c r="C181" s="6">
        <v>12</v>
      </c>
      <c r="F181">
        <v>6</v>
      </c>
      <c r="G181" s="10">
        <v>0</v>
      </c>
      <c r="H181" s="10">
        <v>0</v>
      </c>
      <c r="I181" s="2">
        <f t="shared" si="12"/>
        <v>6</v>
      </c>
      <c r="J181">
        <v>11</v>
      </c>
      <c r="K181">
        <v>0</v>
      </c>
      <c r="L181">
        <v>0</v>
      </c>
      <c r="M181" s="2">
        <f t="shared" si="13"/>
        <v>11</v>
      </c>
    </row>
    <row r="182" spans="1:13" ht="12.75">
      <c r="A182" s="3">
        <v>1504</v>
      </c>
      <c r="B182" s="6">
        <v>14.667</v>
      </c>
      <c r="C182" s="6">
        <v>11.75</v>
      </c>
      <c r="F182">
        <v>6</v>
      </c>
      <c r="G182" s="10">
        <v>4</v>
      </c>
      <c r="H182" s="10">
        <v>0</v>
      </c>
      <c r="I182" s="2">
        <f t="shared" si="12"/>
        <v>6.2</v>
      </c>
      <c r="J182">
        <v>11</v>
      </c>
      <c r="K182">
        <v>2</v>
      </c>
      <c r="L182">
        <v>0</v>
      </c>
      <c r="M182" s="2">
        <f t="shared" si="13"/>
        <v>11.1</v>
      </c>
    </row>
    <row r="183" spans="1:13" ht="12.75">
      <c r="A183" s="3">
        <v>1505</v>
      </c>
      <c r="B183" s="6">
        <v>14.667</v>
      </c>
      <c r="C183" s="6">
        <v>12.1</v>
      </c>
      <c r="F183">
        <v>6</v>
      </c>
      <c r="G183" s="10">
        <v>4</v>
      </c>
      <c r="H183" s="10">
        <v>0</v>
      </c>
      <c r="I183" s="2">
        <f t="shared" si="12"/>
        <v>6.2</v>
      </c>
      <c r="J183">
        <v>11</v>
      </c>
      <c r="K183">
        <v>10</v>
      </c>
      <c r="L183">
        <v>0</v>
      </c>
      <c r="M183" s="2">
        <f t="shared" si="13"/>
        <v>11.5</v>
      </c>
    </row>
    <row r="184" spans="1:13" ht="12.75">
      <c r="A184" s="3">
        <v>1506</v>
      </c>
      <c r="B184" s="6">
        <v>14.667</v>
      </c>
      <c r="I184" s="2">
        <f t="shared" si="12"/>
        <v>0</v>
      </c>
      <c r="M184" s="2">
        <f t="shared" si="13"/>
        <v>0</v>
      </c>
    </row>
    <row r="185" spans="1:13" ht="12.75">
      <c r="A185" s="3">
        <v>1507</v>
      </c>
      <c r="B185" s="6">
        <v>14.667</v>
      </c>
      <c r="C185" s="6">
        <v>12</v>
      </c>
      <c r="F185">
        <v>6</v>
      </c>
      <c r="G185" s="10">
        <v>4</v>
      </c>
      <c r="H185" s="10">
        <v>0</v>
      </c>
      <c r="I185" s="2">
        <f t="shared" si="12"/>
        <v>6.2</v>
      </c>
      <c r="J185">
        <v>11</v>
      </c>
      <c r="K185">
        <v>10</v>
      </c>
      <c r="L185">
        <v>0</v>
      </c>
      <c r="M185" s="2">
        <f t="shared" si="13"/>
        <v>11.5</v>
      </c>
    </row>
    <row r="186" spans="1:13" ht="12.75">
      <c r="A186" s="3">
        <v>1508</v>
      </c>
      <c r="B186" s="6">
        <v>14.667</v>
      </c>
      <c r="C186" s="6">
        <v>12.25</v>
      </c>
      <c r="F186">
        <v>6</v>
      </c>
      <c r="G186" s="10">
        <v>2</v>
      </c>
      <c r="H186" s="10">
        <v>0</v>
      </c>
      <c r="I186" s="2">
        <f aca="true" t="shared" si="14" ref="I186:I198">F186+(G186/20)+(H186/240)</f>
        <v>6.1</v>
      </c>
      <c r="J186">
        <v>11</v>
      </c>
      <c r="K186">
        <v>14</v>
      </c>
      <c r="L186">
        <v>0</v>
      </c>
      <c r="M186" s="2">
        <f t="shared" si="13"/>
        <v>11.7</v>
      </c>
    </row>
    <row r="187" spans="1:13" ht="12.75">
      <c r="A187" s="3">
        <v>1509</v>
      </c>
      <c r="B187" s="6">
        <v>13</v>
      </c>
      <c r="C187" s="6">
        <v>12.75</v>
      </c>
      <c r="F187">
        <v>6</v>
      </c>
      <c r="G187" s="10">
        <v>4</v>
      </c>
      <c r="H187" s="10">
        <v>0</v>
      </c>
      <c r="I187" s="2">
        <f t="shared" si="14"/>
        <v>6.2</v>
      </c>
      <c r="J187">
        <v>11</v>
      </c>
      <c r="K187">
        <v>14</v>
      </c>
      <c r="L187">
        <v>0</v>
      </c>
      <c r="M187" s="2">
        <f t="shared" si="13"/>
        <v>11.7</v>
      </c>
    </row>
    <row r="188" spans="1:13" ht="12.75">
      <c r="A188" s="3">
        <v>1510</v>
      </c>
      <c r="B188" s="6">
        <v>13.65</v>
      </c>
      <c r="C188" s="6">
        <v>13.375</v>
      </c>
      <c r="F188">
        <v>6</v>
      </c>
      <c r="G188" s="10">
        <v>4</v>
      </c>
      <c r="H188" s="10">
        <v>0</v>
      </c>
      <c r="I188" s="2">
        <f t="shared" si="14"/>
        <v>6.2</v>
      </c>
      <c r="J188">
        <v>12</v>
      </c>
      <c r="K188">
        <v>6</v>
      </c>
      <c r="L188">
        <v>0</v>
      </c>
      <c r="M188" s="2">
        <f t="shared" si="13"/>
        <v>12.3</v>
      </c>
    </row>
    <row r="189" spans="1:13" ht="12.75">
      <c r="A189" s="3">
        <v>1511</v>
      </c>
      <c r="B189" s="6">
        <v>13</v>
      </c>
      <c r="C189" s="6">
        <v>13</v>
      </c>
      <c r="F189">
        <v>6</v>
      </c>
      <c r="G189" s="10">
        <v>6</v>
      </c>
      <c r="H189" s="10">
        <v>0</v>
      </c>
      <c r="I189" s="2">
        <f t="shared" si="14"/>
        <v>6.3</v>
      </c>
      <c r="J189">
        <v>12</v>
      </c>
      <c r="K189">
        <v>0</v>
      </c>
      <c r="L189">
        <v>0</v>
      </c>
      <c r="M189" s="2">
        <f t="shared" si="13"/>
        <v>12</v>
      </c>
    </row>
    <row r="190" spans="1:13" ht="12.75">
      <c r="A190" s="3">
        <v>1512</v>
      </c>
      <c r="I190" s="2">
        <f t="shared" si="14"/>
        <v>0</v>
      </c>
      <c r="M190" s="2">
        <f t="shared" si="13"/>
        <v>0</v>
      </c>
    </row>
    <row r="191" spans="1:13" ht="12.75">
      <c r="A191" s="3">
        <v>1513</v>
      </c>
      <c r="B191" s="6">
        <v>13</v>
      </c>
      <c r="C191" s="6">
        <v>13</v>
      </c>
      <c r="F191">
        <v>6</v>
      </c>
      <c r="G191" s="10">
        <v>10</v>
      </c>
      <c r="H191" s="10">
        <v>0</v>
      </c>
      <c r="I191" s="2">
        <f t="shared" si="14"/>
        <v>6.5</v>
      </c>
      <c r="J191">
        <v>13</v>
      </c>
      <c r="K191">
        <v>0</v>
      </c>
      <c r="L191">
        <v>0</v>
      </c>
      <c r="M191" s="2">
        <f t="shared" si="13"/>
        <v>13</v>
      </c>
    </row>
    <row r="192" spans="1:13" ht="12.75">
      <c r="A192" s="3">
        <v>1514</v>
      </c>
      <c r="B192" s="6">
        <v>13</v>
      </c>
      <c r="C192" s="6">
        <v>13</v>
      </c>
      <c r="F192">
        <v>6</v>
      </c>
      <c r="G192" s="10">
        <v>8</v>
      </c>
      <c r="H192" s="10">
        <v>0</v>
      </c>
      <c r="I192" s="2">
        <f t="shared" si="14"/>
        <v>6.4</v>
      </c>
      <c r="J192">
        <v>13</v>
      </c>
      <c r="K192">
        <v>0</v>
      </c>
      <c r="L192">
        <v>0</v>
      </c>
      <c r="M192" s="2">
        <f t="shared" si="13"/>
        <v>13</v>
      </c>
    </row>
    <row r="193" spans="1:13" ht="12.75">
      <c r="A193" s="3">
        <v>1515</v>
      </c>
      <c r="B193" s="6">
        <v>13</v>
      </c>
      <c r="C193" s="6">
        <v>13</v>
      </c>
      <c r="I193" s="2">
        <f t="shared" si="14"/>
        <v>0</v>
      </c>
      <c r="M193" s="2">
        <f t="shared" si="13"/>
        <v>0</v>
      </c>
    </row>
    <row r="194" spans="1:13" ht="12.75">
      <c r="A194" s="3">
        <v>1516</v>
      </c>
      <c r="B194" s="6">
        <v>13</v>
      </c>
      <c r="C194" s="6">
        <v>13</v>
      </c>
      <c r="F194">
        <v>6</v>
      </c>
      <c r="G194" s="10">
        <v>12</v>
      </c>
      <c r="H194" s="10">
        <v>0</v>
      </c>
      <c r="I194" s="2">
        <f t="shared" si="14"/>
        <v>6.6</v>
      </c>
      <c r="J194">
        <v>13</v>
      </c>
      <c r="K194">
        <v>10</v>
      </c>
      <c r="L194">
        <v>0</v>
      </c>
      <c r="M194" s="2">
        <f t="shared" si="13"/>
        <v>13.5</v>
      </c>
    </row>
    <row r="195" spans="1:13" ht="12.75">
      <c r="A195" s="3">
        <v>1517</v>
      </c>
      <c r="B195" s="6">
        <v>13.125</v>
      </c>
      <c r="C195" s="6">
        <v>13.25</v>
      </c>
      <c r="F195">
        <v>6</v>
      </c>
      <c r="G195" s="10">
        <v>12</v>
      </c>
      <c r="H195" s="10">
        <v>0</v>
      </c>
      <c r="I195" s="2">
        <f t="shared" si="14"/>
        <v>6.6</v>
      </c>
      <c r="J195">
        <v>13</v>
      </c>
      <c r="K195">
        <v>10</v>
      </c>
      <c r="L195">
        <v>0</v>
      </c>
      <c r="M195" s="2">
        <f t="shared" si="13"/>
        <v>13.5</v>
      </c>
    </row>
    <row r="196" spans="1:13" ht="12.75">
      <c r="A196" s="3">
        <v>1518</v>
      </c>
      <c r="B196" s="6">
        <v>13.125</v>
      </c>
      <c r="C196" s="6">
        <v>13.125</v>
      </c>
      <c r="F196">
        <v>6</v>
      </c>
      <c r="G196" s="10">
        <v>12</v>
      </c>
      <c r="H196" s="10">
        <v>0</v>
      </c>
      <c r="I196" s="2">
        <f t="shared" si="14"/>
        <v>6.6</v>
      </c>
      <c r="J196">
        <v>13</v>
      </c>
      <c r="K196">
        <v>10</v>
      </c>
      <c r="L196">
        <v>0</v>
      </c>
      <c r="M196" s="2">
        <f t="shared" si="13"/>
        <v>13.5</v>
      </c>
    </row>
    <row r="197" spans="1:13" ht="12.75">
      <c r="A197" s="3">
        <v>1519</v>
      </c>
      <c r="B197" s="6">
        <v>13.2</v>
      </c>
      <c r="C197" s="6">
        <v>13.3</v>
      </c>
      <c r="F197">
        <v>6</v>
      </c>
      <c r="G197" s="10">
        <v>12</v>
      </c>
      <c r="H197" s="10">
        <v>0</v>
      </c>
      <c r="I197" s="2">
        <f t="shared" si="14"/>
        <v>6.6</v>
      </c>
      <c r="J197">
        <v>13</v>
      </c>
      <c r="K197">
        <v>10</v>
      </c>
      <c r="L197">
        <v>0</v>
      </c>
      <c r="M197" s="2">
        <f t="shared" si="13"/>
        <v>13.5</v>
      </c>
    </row>
    <row r="198" spans="1:13" ht="12.75">
      <c r="A198" s="3">
        <v>1520</v>
      </c>
      <c r="B198" s="6">
        <v>13.2</v>
      </c>
      <c r="C198" s="6">
        <v>13</v>
      </c>
      <c r="F198">
        <v>6</v>
      </c>
      <c r="G198" s="10">
        <v>12</v>
      </c>
      <c r="H198" s="10">
        <v>0</v>
      </c>
      <c r="I198" s="2">
        <f t="shared" si="14"/>
        <v>6.6</v>
      </c>
      <c r="J198">
        <v>13</v>
      </c>
      <c r="K198">
        <v>10</v>
      </c>
      <c r="L198">
        <v>0</v>
      </c>
      <c r="M198" s="2">
        <f t="shared" si="13"/>
        <v>13.5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9"/>
  <sheetViews>
    <sheetView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9.140625" defaultRowHeight="12.75"/>
  <cols>
    <col min="1" max="1" width="7.8515625" style="3" customWidth="1"/>
    <col min="2" max="2" width="13.00390625" style="6" customWidth="1"/>
    <col min="3" max="3" width="15.00390625" style="6" customWidth="1"/>
    <col min="4" max="4" width="13.00390625" style="6" customWidth="1"/>
    <col min="6" max="6" width="14.28125" style="2" customWidth="1"/>
    <col min="7" max="7" width="17.00390625" style="0" customWidth="1"/>
    <col min="8" max="8" width="14.28125" style="0" customWidth="1"/>
    <col min="10" max="10" width="12.140625" style="0" customWidth="1"/>
    <col min="11" max="11" width="19.7109375" style="2" customWidth="1"/>
    <col min="13" max="13" width="12.28125" style="0" customWidth="1"/>
    <col min="14" max="14" width="16.7109375" style="0" customWidth="1"/>
    <col min="16" max="16" width="13.57421875" style="5" customWidth="1"/>
    <col min="17" max="17" width="14.140625" style="0" customWidth="1"/>
  </cols>
  <sheetData>
    <row r="1" ht="12.75">
      <c r="D1" s="7" t="s">
        <v>94</v>
      </c>
    </row>
    <row r="2" spans="4:17" ht="12.75">
      <c r="D2" s="7" t="s">
        <v>78</v>
      </c>
      <c r="J2" s="1" t="s">
        <v>107</v>
      </c>
      <c r="K2" s="4" t="s">
        <v>108</v>
      </c>
      <c r="L2" s="1"/>
      <c r="M2" s="1" t="s">
        <v>50</v>
      </c>
      <c r="N2" s="1" t="s">
        <v>89</v>
      </c>
      <c r="O2" s="1" t="s">
        <v>89</v>
      </c>
      <c r="P2" s="13" t="s">
        <v>46</v>
      </c>
      <c r="Q2" s="1" t="s">
        <v>46</v>
      </c>
    </row>
    <row r="3" spans="7:17" ht="12.75">
      <c r="G3" s="1" t="s">
        <v>106</v>
      </c>
      <c r="J3" s="1" t="s">
        <v>68</v>
      </c>
      <c r="K3" s="4" t="s">
        <v>76</v>
      </c>
      <c r="L3" s="1"/>
      <c r="M3" s="1" t="s">
        <v>88</v>
      </c>
      <c r="N3" s="1" t="s">
        <v>70</v>
      </c>
      <c r="O3" s="1" t="s">
        <v>69</v>
      </c>
      <c r="P3" s="13" t="s">
        <v>88</v>
      </c>
      <c r="Q3" s="1" t="s">
        <v>88</v>
      </c>
    </row>
    <row r="4" spans="1:17" ht="12.75">
      <c r="A4" s="3" t="s">
        <v>112</v>
      </c>
      <c r="B4" s="7" t="s">
        <v>97</v>
      </c>
      <c r="C4" s="7" t="s">
        <v>97</v>
      </c>
      <c r="D4" s="7" t="s">
        <v>54</v>
      </c>
      <c r="F4" s="1" t="s">
        <v>102</v>
      </c>
      <c r="G4" s="1" t="s">
        <v>102</v>
      </c>
      <c r="H4" s="1" t="s">
        <v>102</v>
      </c>
      <c r="J4" s="1" t="s">
        <v>55</v>
      </c>
      <c r="K4" s="4" t="s">
        <v>61</v>
      </c>
      <c r="L4" s="1"/>
      <c r="M4" s="1" t="s">
        <v>57</v>
      </c>
      <c r="N4" s="1" t="s">
        <v>58</v>
      </c>
      <c r="O4" s="1" t="s">
        <v>58</v>
      </c>
      <c r="P4" s="13" t="s">
        <v>57</v>
      </c>
      <c r="Q4" s="1" t="s">
        <v>57</v>
      </c>
    </row>
    <row r="5" spans="1:17" ht="12.75">
      <c r="A5" s="3" t="s">
        <v>66</v>
      </c>
      <c r="B5" s="7" t="s">
        <v>61</v>
      </c>
      <c r="C5" s="7" t="s">
        <v>61</v>
      </c>
      <c r="D5" s="7" t="s">
        <v>61</v>
      </c>
      <c r="F5" s="1" t="s">
        <v>97</v>
      </c>
      <c r="G5" s="1" t="s">
        <v>97</v>
      </c>
      <c r="H5" s="1" t="s">
        <v>98</v>
      </c>
      <c r="J5" s="1" t="s">
        <v>47</v>
      </c>
      <c r="K5" s="4" t="s">
        <v>82</v>
      </c>
      <c r="L5" s="1"/>
      <c r="M5" s="1" t="s">
        <v>59</v>
      </c>
      <c r="N5" s="1" t="s">
        <v>96</v>
      </c>
      <c r="O5" s="1" t="s">
        <v>96</v>
      </c>
      <c r="P5" s="13" t="s">
        <v>59</v>
      </c>
      <c r="Q5" s="1" t="s">
        <v>59</v>
      </c>
    </row>
    <row r="6" spans="2:17" ht="12.75">
      <c r="B6" s="7" t="s">
        <v>84</v>
      </c>
      <c r="C6" s="7" t="s">
        <v>85</v>
      </c>
      <c r="D6" s="7" t="s">
        <v>101</v>
      </c>
      <c r="F6" s="4" t="s">
        <v>0</v>
      </c>
      <c r="G6" s="4" t="s">
        <v>0</v>
      </c>
      <c r="H6" s="1" t="s">
        <v>0</v>
      </c>
      <c r="J6" s="1" t="s">
        <v>79</v>
      </c>
      <c r="K6" s="4" t="s">
        <v>56</v>
      </c>
      <c r="L6" s="1"/>
      <c r="M6" s="1" t="s">
        <v>79</v>
      </c>
      <c r="N6" s="1" t="s">
        <v>61</v>
      </c>
      <c r="O6" s="1" t="s">
        <v>61</v>
      </c>
      <c r="P6" s="13" t="s">
        <v>81</v>
      </c>
      <c r="Q6" s="1" t="s">
        <v>80</v>
      </c>
    </row>
    <row r="8" spans="1:8" ht="12.75">
      <c r="A8" s="3">
        <v>1330</v>
      </c>
      <c r="B8" s="6">
        <v>1.4083</v>
      </c>
      <c r="D8" s="6">
        <v>1.25</v>
      </c>
      <c r="H8" s="2">
        <v>1.525</v>
      </c>
    </row>
    <row r="9" spans="1:8" ht="12.75">
      <c r="A9" s="3">
        <v>1331</v>
      </c>
      <c r="B9" s="6">
        <v>2.8</v>
      </c>
      <c r="D9" s="6">
        <v>1.55</v>
      </c>
      <c r="H9" s="2">
        <v>1.475</v>
      </c>
    </row>
    <row r="10" spans="1:8" ht="12.75">
      <c r="A10" s="3">
        <v>1332</v>
      </c>
      <c r="B10" s="6">
        <v>2.833</v>
      </c>
      <c r="D10" s="6">
        <v>1.25</v>
      </c>
      <c r="F10" s="2">
        <v>1.55</v>
      </c>
      <c r="H10" s="6">
        <f>(H9+H11)/2</f>
        <v>1.3375</v>
      </c>
    </row>
    <row r="11" spans="1:8" ht="12.75">
      <c r="A11" s="3">
        <v>1333</v>
      </c>
      <c r="B11" s="6">
        <v>2.7</v>
      </c>
      <c r="D11" s="6">
        <v>1.4</v>
      </c>
      <c r="F11" s="2">
        <v>0</v>
      </c>
      <c r="H11" s="2">
        <v>1.2</v>
      </c>
    </row>
    <row r="12" spans="1:8" ht="12.75">
      <c r="A12" s="3">
        <v>1334</v>
      </c>
      <c r="B12" s="6">
        <v>2.7</v>
      </c>
      <c r="D12" s="6">
        <v>1.2</v>
      </c>
      <c r="F12" s="2">
        <v>0</v>
      </c>
      <c r="H12" s="2">
        <v>1.15</v>
      </c>
    </row>
    <row r="13" spans="1:8" ht="12.75">
      <c r="A13" s="3">
        <v>1335</v>
      </c>
      <c r="B13" s="6">
        <v>2.7</v>
      </c>
      <c r="D13" s="6">
        <v>1.7</v>
      </c>
      <c r="F13" s="2">
        <v>0</v>
      </c>
      <c r="H13" s="2">
        <v>1.2</v>
      </c>
    </row>
    <row r="14" spans="1:8" ht="12.75">
      <c r="A14" s="3">
        <v>1336</v>
      </c>
      <c r="B14" s="6">
        <v>3</v>
      </c>
      <c r="D14" s="6">
        <v>1.1</v>
      </c>
      <c r="F14" s="2">
        <v>0</v>
      </c>
      <c r="H14" s="6">
        <f>(H13+H15)/2</f>
        <v>1.2125</v>
      </c>
    </row>
    <row r="15" spans="1:8" ht="12.75">
      <c r="A15" s="3">
        <v>1337</v>
      </c>
      <c r="B15" s="6">
        <v>3.25</v>
      </c>
      <c r="D15" s="6">
        <v>1.1</v>
      </c>
      <c r="F15" s="2">
        <v>0</v>
      </c>
      <c r="H15" s="2">
        <v>1.225</v>
      </c>
    </row>
    <row r="16" spans="1:8" ht="12.75">
      <c r="A16" s="3">
        <v>1338</v>
      </c>
      <c r="B16" s="6">
        <v>2.7</v>
      </c>
      <c r="D16" s="6">
        <v>1.275</v>
      </c>
      <c r="F16" s="2">
        <v>0</v>
      </c>
      <c r="H16" s="6">
        <f>(H15+H17)/2</f>
        <v>1.3375</v>
      </c>
    </row>
    <row r="17" spans="1:8" ht="12.75">
      <c r="A17" s="3">
        <v>1339</v>
      </c>
      <c r="B17" s="2">
        <f>2.1997361479699*D17</f>
        <v>2.63968337756388</v>
      </c>
      <c r="C17" s="2"/>
      <c r="D17" s="6">
        <v>1.2</v>
      </c>
      <c r="F17" s="2">
        <v>0</v>
      </c>
      <c r="H17" s="2">
        <v>1.45</v>
      </c>
    </row>
    <row r="18" spans="1:8" ht="12.75">
      <c r="A18" s="3">
        <v>1340</v>
      </c>
      <c r="B18" s="6">
        <v>2.35</v>
      </c>
      <c r="D18" s="6">
        <v>1.15</v>
      </c>
      <c r="F18" s="2">
        <v>0</v>
      </c>
      <c r="H18" s="2">
        <v>1.4</v>
      </c>
    </row>
    <row r="19" spans="1:8" ht="12.75">
      <c r="A19" s="3">
        <v>1341</v>
      </c>
      <c r="B19" s="2">
        <f>2.1997361479699*D19</f>
        <v>3.849538258947325</v>
      </c>
      <c r="D19" s="6">
        <v>1.75</v>
      </c>
      <c r="F19" s="2">
        <v>0</v>
      </c>
      <c r="H19" s="2">
        <v>1.6</v>
      </c>
    </row>
    <row r="20" spans="1:8" ht="12.75">
      <c r="A20" s="3">
        <v>1342</v>
      </c>
      <c r="B20" s="2">
        <f>2.1997361479699*D20</f>
        <v>3.3084031665467295</v>
      </c>
      <c r="D20" s="6">
        <v>1.504</v>
      </c>
      <c r="F20" s="2">
        <v>0</v>
      </c>
      <c r="H20" s="6">
        <f>(H19+H21)/2</f>
        <v>1.6604166666666667</v>
      </c>
    </row>
    <row r="21" spans="1:8" ht="12.75">
      <c r="A21" s="3">
        <v>1343</v>
      </c>
      <c r="B21" s="2">
        <f>2.1997361479699*D21</f>
        <v>3.6119667549665757</v>
      </c>
      <c r="D21" s="6">
        <v>1.642</v>
      </c>
      <c r="F21" s="2">
        <v>0</v>
      </c>
      <c r="H21" s="2">
        <v>1.7208333333333332</v>
      </c>
    </row>
    <row r="22" spans="1:8" ht="12.75">
      <c r="A22" s="3">
        <v>1344</v>
      </c>
      <c r="B22" s="2">
        <f>2.1997361479699*D22</f>
        <v>3.0048395781268837</v>
      </c>
      <c r="D22" s="6">
        <v>1.366</v>
      </c>
      <c r="F22" s="2">
        <v>0</v>
      </c>
      <c r="H22" s="2">
        <v>1.8708333333333333</v>
      </c>
    </row>
    <row r="23" spans="1:8" ht="12.75">
      <c r="A23" s="3">
        <v>1345</v>
      </c>
      <c r="B23" s="2">
        <f>2.1997361479699*D23</f>
        <v>3.785745910656198</v>
      </c>
      <c r="D23" s="6">
        <v>1.721</v>
      </c>
      <c r="F23" s="2">
        <v>0</v>
      </c>
      <c r="H23" s="2">
        <v>1.8</v>
      </c>
    </row>
    <row r="24" spans="1:8" ht="12.75">
      <c r="A24" s="3">
        <v>1346</v>
      </c>
      <c r="B24" s="6">
        <v>2.617</v>
      </c>
      <c r="D24" s="6">
        <v>1.621</v>
      </c>
      <c r="F24" s="2">
        <v>1.825</v>
      </c>
      <c r="H24" s="2">
        <v>1.8833333333333335</v>
      </c>
    </row>
    <row r="25" spans="1:8" ht="12.75">
      <c r="A25" s="3">
        <v>1347</v>
      </c>
      <c r="B25" s="6">
        <f>(B24+B26)/2</f>
        <v>2.9539026386814853</v>
      </c>
      <c r="D25" s="6">
        <f>(D24+D26)/2</f>
        <v>1.5585</v>
      </c>
      <c r="F25" s="6">
        <f>(F24+F26)/2</f>
        <v>1.7416666666666667</v>
      </c>
      <c r="H25" s="6">
        <f>(H24+H26)/2</f>
        <v>1.8041666666666667</v>
      </c>
    </row>
    <row r="26" spans="1:8" ht="12.75">
      <c r="A26" s="3">
        <v>1348</v>
      </c>
      <c r="B26" s="2">
        <f>2.1997361479699*D26</f>
        <v>3.2908052773629706</v>
      </c>
      <c r="D26" s="6">
        <v>1.496</v>
      </c>
      <c r="F26" s="2">
        <v>1.6583333333333332</v>
      </c>
      <c r="H26" s="2">
        <v>1.725</v>
      </c>
    </row>
    <row r="27" spans="1:8" ht="12.75">
      <c r="A27" s="3">
        <v>1349</v>
      </c>
      <c r="B27" s="6">
        <v>2.613</v>
      </c>
      <c r="D27" s="6">
        <v>1.363</v>
      </c>
      <c r="F27" s="2">
        <v>0</v>
      </c>
      <c r="H27" s="2">
        <v>1.3625</v>
      </c>
    </row>
    <row r="28" spans="1:15" ht="12.75">
      <c r="A28" s="3">
        <v>1350</v>
      </c>
      <c r="B28" s="6">
        <f>(B27+B29)/2</f>
        <v>2.8968375990351776</v>
      </c>
      <c r="D28" s="6">
        <f>(D27+D29)/2</f>
        <v>1.44825</v>
      </c>
      <c r="F28" s="2">
        <v>0</v>
      </c>
      <c r="H28" s="2">
        <f>H27+0.25*(H31-H27)</f>
        <v>1.3885416666666668</v>
      </c>
      <c r="J28" s="8">
        <v>65.67</v>
      </c>
      <c r="K28" s="12">
        <f aca="true" t="shared" si="0" ref="K28:K59">(B28*240)/J28</f>
        <v>10.586889352344183</v>
      </c>
      <c r="L28" s="8"/>
      <c r="M28" s="8">
        <v>5</v>
      </c>
      <c r="N28" s="8">
        <f aca="true" t="shared" si="1" ref="N28:N59">(B28*240)/M28</f>
        <v>139.0482047536885</v>
      </c>
      <c r="O28" s="8"/>
    </row>
    <row r="29" spans="1:15" ht="12.75">
      <c r="A29" s="3">
        <v>1351</v>
      </c>
      <c r="B29" s="6">
        <f>(B27+B31)/2</f>
        <v>3.1806751980703547</v>
      </c>
      <c r="D29" s="6">
        <f>(D27+D31)/2</f>
        <v>1.5335</v>
      </c>
      <c r="F29" s="2">
        <v>0</v>
      </c>
      <c r="H29" s="2">
        <f>H27+0.5*(H31-H27)</f>
        <v>1.4145833333333333</v>
      </c>
      <c r="J29" s="8">
        <v>64.24</v>
      </c>
      <c r="K29" s="12">
        <f t="shared" si="0"/>
        <v>11.882970852068574</v>
      </c>
      <c r="L29" s="8"/>
      <c r="M29" s="8">
        <v>5</v>
      </c>
      <c r="N29" s="8">
        <f t="shared" si="1"/>
        <v>152.67240950737704</v>
      </c>
      <c r="O29" s="8"/>
    </row>
    <row r="30" spans="1:15" ht="12.75">
      <c r="A30" s="3">
        <v>1352</v>
      </c>
      <c r="B30" s="6">
        <f>(B29+B31)/2</f>
        <v>3.464512797105532</v>
      </c>
      <c r="D30" s="6">
        <f>(D29+D31)/2</f>
        <v>1.61875</v>
      </c>
      <c r="F30" s="2">
        <v>0</v>
      </c>
      <c r="H30" s="2">
        <f>H27+0.75*(H31-H27)</f>
        <v>1.4406249999999998</v>
      </c>
      <c r="J30" s="8">
        <v>89.12</v>
      </c>
      <c r="K30" s="12">
        <f t="shared" si="0"/>
        <v>9.329926742654035</v>
      </c>
      <c r="L30" s="8"/>
      <c r="M30" s="8">
        <v>5</v>
      </c>
      <c r="N30" s="8">
        <f t="shared" si="1"/>
        <v>166.2966142610655</v>
      </c>
      <c r="O30" s="8"/>
    </row>
    <row r="31" spans="1:15" ht="12.75">
      <c r="A31" s="3">
        <v>1353</v>
      </c>
      <c r="B31" s="2">
        <f aca="true" t="shared" si="2" ref="B31:B38">2.1997361479699*D31</f>
        <v>3.7483503961407094</v>
      </c>
      <c r="C31" s="2"/>
      <c r="D31" s="6">
        <v>1.704</v>
      </c>
      <c r="F31" s="2">
        <v>0</v>
      </c>
      <c r="H31" s="2">
        <v>1.4666666666666666</v>
      </c>
      <c r="J31" s="8">
        <v>82.01</v>
      </c>
      <c r="K31" s="12">
        <f t="shared" si="0"/>
        <v>10.969443910178883</v>
      </c>
      <c r="L31" s="8"/>
      <c r="M31" s="8">
        <v>5</v>
      </c>
      <c r="N31" s="8">
        <f t="shared" si="1"/>
        <v>179.92081901475404</v>
      </c>
      <c r="O31" s="8"/>
    </row>
    <row r="32" spans="1:15" ht="12.75">
      <c r="A32" s="3">
        <v>1354</v>
      </c>
      <c r="B32" s="2">
        <f t="shared" si="2"/>
        <v>4.353277836832432</v>
      </c>
      <c r="C32" s="2"/>
      <c r="D32" s="6">
        <v>1.979</v>
      </c>
      <c r="F32" s="2">
        <v>0</v>
      </c>
      <c r="H32" s="2">
        <v>1.4041666666666666</v>
      </c>
      <c r="J32" s="8">
        <v>72.53</v>
      </c>
      <c r="K32" s="12">
        <f t="shared" si="0"/>
        <v>14.404890126013838</v>
      </c>
      <c r="L32" s="8"/>
      <c r="M32" s="8">
        <v>5</v>
      </c>
      <c r="N32" s="8">
        <f t="shared" si="1"/>
        <v>208.95733616795673</v>
      </c>
      <c r="O32" s="8"/>
    </row>
    <row r="33" spans="1:15" ht="12.75">
      <c r="A33" s="3">
        <v>1355</v>
      </c>
      <c r="B33" s="2">
        <f t="shared" si="2"/>
        <v>3.996920580861308</v>
      </c>
      <c r="C33" s="2"/>
      <c r="D33" s="6">
        <v>1.817</v>
      </c>
      <c r="F33" s="2">
        <v>3.375</v>
      </c>
      <c r="H33" s="2">
        <v>1.5833333333333335</v>
      </c>
      <c r="J33" s="8">
        <v>78.22</v>
      </c>
      <c r="K33" s="12">
        <f t="shared" si="0"/>
        <v>12.263627453422577</v>
      </c>
      <c r="L33" s="8"/>
      <c r="M33" s="8">
        <v>6</v>
      </c>
      <c r="N33" s="8">
        <f t="shared" si="1"/>
        <v>159.87682323445233</v>
      </c>
      <c r="O33" s="8"/>
    </row>
    <row r="34" spans="1:15" ht="12.75">
      <c r="A34" s="3">
        <v>1356</v>
      </c>
      <c r="B34" s="2">
        <f t="shared" si="2"/>
        <v>4.179498681142809</v>
      </c>
      <c r="C34" s="2"/>
      <c r="D34" s="6">
        <v>1.9</v>
      </c>
      <c r="F34" s="6">
        <f>F33+0.33333*(F36-F33)</f>
        <v>3.1708353750000002</v>
      </c>
      <c r="H34" s="2">
        <v>1.5416666666666667</v>
      </c>
      <c r="J34" s="8">
        <v>90.86</v>
      </c>
      <c r="K34" s="12">
        <f t="shared" si="0"/>
        <v>11.039838030753623</v>
      </c>
      <c r="L34" s="8"/>
      <c r="M34" s="8">
        <v>6</v>
      </c>
      <c r="N34" s="8">
        <f t="shared" si="1"/>
        <v>167.17994724571238</v>
      </c>
      <c r="O34" s="8"/>
    </row>
    <row r="35" spans="1:15" ht="12.75">
      <c r="A35" s="3">
        <v>1357</v>
      </c>
      <c r="B35" s="2">
        <f t="shared" si="2"/>
        <v>3.785745910656198</v>
      </c>
      <c r="C35" s="2"/>
      <c r="D35" s="6">
        <v>1.721</v>
      </c>
      <c r="F35" s="6">
        <f>F33+0.6667*(F36-F33)</f>
        <v>2.96664625</v>
      </c>
      <c r="H35" s="2">
        <v>1.775</v>
      </c>
      <c r="J35" s="8">
        <v>106.74</v>
      </c>
      <c r="K35" s="12">
        <f t="shared" si="0"/>
        <v>8.512076246556939</v>
      </c>
      <c r="L35" s="8"/>
      <c r="M35" s="8">
        <v>6</v>
      </c>
      <c r="N35" s="8">
        <f t="shared" si="1"/>
        <v>151.42983642624793</v>
      </c>
      <c r="O35" s="8"/>
    </row>
    <row r="36" spans="1:15" ht="12.75">
      <c r="A36" s="3">
        <v>1358</v>
      </c>
      <c r="B36" s="2">
        <f t="shared" si="2"/>
        <v>4.216894195658298</v>
      </c>
      <c r="C36" s="2"/>
      <c r="D36" s="6">
        <v>1.917</v>
      </c>
      <c r="F36" s="2">
        <v>2.7625</v>
      </c>
      <c r="H36" s="6">
        <f>(H35+H37)/2</f>
        <v>1.8020833333333333</v>
      </c>
      <c r="J36" s="8">
        <v>127.48</v>
      </c>
      <c r="K36" s="12">
        <f t="shared" si="0"/>
        <v>7.93892851394722</v>
      </c>
      <c r="L36" s="8"/>
      <c r="M36" s="8">
        <v>6</v>
      </c>
      <c r="N36" s="8">
        <f t="shared" si="1"/>
        <v>168.67576782633193</v>
      </c>
      <c r="O36" s="8"/>
    </row>
    <row r="37" spans="1:15" ht="12.75">
      <c r="A37" s="3">
        <v>1359</v>
      </c>
      <c r="B37" s="2">
        <f t="shared" si="2"/>
        <v>4.500660158746415</v>
      </c>
      <c r="C37" s="2"/>
      <c r="D37" s="6">
        <v>2.046</v>
      </c>
      <c r="F37" s="2">
        <v>2.275</v>
      </c>
      <c r="H37" s="2">
        <v>1.8291666666666666</v>
      </c>
      <c r="J37" s="8">
        <v>108.28</v>
      </c>
      <c r="K37" s="12">
        <f t="shared" si="0"/>
        <v>9.975604341514034</v>
      </c>
      <c r="L37" s="8"/>
      <c r="M37" s="8">
        <v>6</v>
      </c>
      <c r="N37" s="8">
        <f t="shared" si="1"/>
        <v>180.02640634985661</v>
      </c>
      <c r="O37" s="8"/>
    </row>
    <row r="38" spans="1:15" ht="12.75">
      <c r="A38" s="3">
        <v>1360</v>
      </c>
      <c r="B38" s="2">
        <f t="shared" si="2"/>
        <v>4.967004222116034</v>
      </c>
      <c r="C38" s="2"/>
      <c r="D38" s="6">
        <v>2.258</v>
      </c>
      <c r="F38" s="2">
        <v>3.5458333333333334</v>
      </c>
      <c r="H38" s="2">
        <v>2.154166666666667</v>
      </c>
      <c r="J38" s="8">
        <v>124.08</v>
      </c>
      <c r="K38" s="12">
        <f t="shared" si="0"/>
        <v>9.607358263280531</v>
      </c>
      <c r="L38" s="8"/>
      <c r="M38" s="8">
        <v>6</v>
      </c>
      <c r="N38" s="8">
        <f t="shared" si="1"/>
        <v>198.68016888464138</v>
      </c>
      <c r="O38" s="8"/>
    </row>
    <row r="39" spans="1:15" ht="12.75">
      <c r="A39" s="3">
        <v>1361</v>
      </c>
      <c r="B39" s="6">
        <v>4.958</v>
      </c>
      <c r="D39" s="6">
        <v>2.583</v>
      </c>
      <c r="F39" s="2">
        <v>2.879166666666667</v>
      </c>
      <c r="H39" s="2">
        <v>2.8</v>
      </c>
      <c r="J39" s="8">
        <v>145.08</v>
      </c>
      <c r="K39" s="12">
        <f t="shared" si="0"/>
        <v>8.201819685690653</v>
      </c>
      <c r="L39" s="8"/>
      <c r="M39" s="8">
        <v>6</v>
      </c>
      <c r="N39" s="8">
        <f t="shared" si="1"/>
        <v>198.32000000000002</v>
      </c>
      <c r="O39" s="8"/>
    </row>
    <row r="40" spans="1:15" ht="12.75">
      <c r="A40" s="3">
        <v>1362</v>
      </c>
      <c r="B40" s="6">
        <v>5.2</v>
      </c>
      <c r="D40" s="6">
        <v>2.483</v>
      </c>
      <c r="F40" s="2">
        <v>3.2416666666666667</v>
      </c>
      <c r="H40" s="2">
        <v>2.4833333333333334</v>
      </c>
      <c r="J40" s="8">
        <v>89.2</v>
      </c>
      <c r="K40" s="12">
        <f t="shared" si="0"/>
        <v>13.991031390134529</v>
      </c>
      <c r="L40" s="8"/>
      <c r="M40" s="8">
        <v>6.75</v>
      </c>
      <c r="N40" s="8">
        <f t="shared" si="1"/>
        <v>184.88888888888889</v>
      </c>
      <c r="O40" s="8"/>
    </row>
    <row r="41" spans="1:15" ht="12.75">
      <c r="A41" s="3">
        <v>1363</v>
      </c>
      <c r="B41" s="6">
        <v>4.375</v>
      </c>
      <c r="D41" s="6">
        <v>2.483</v>
      </c>
      <c r="F41" s="2">
        <f>F40+0.2*(F45-F40)</f>
        <v>3.475</v>
      </c>
      <c r="H41" s="2">
        <v>2.4833333333333334</v>
      </c>
      <c r="J41" s="8">
        <v>98.55</v>
      </c>
      <c r="K41" s="12">
        <f t="shared" si="0"/>
        <v>10.654490106544902</v>
      </c>
      <c r="L41" s="8"/>
      <c r="M41" s="8">
        <v>7</v>
      </c>
      <c r="N41" s="8">
        <f t="shared" si="1"/>
        <v>150</v>
      </c>
      <c r="O41" s="8"/>
    </row>
    <row r="42" spans="1:15" ht="12.75">
      <c r="A42" s="3">
        <v>1364</v>
      </c>
      <c r="B42" s="6">
        <f>B41+0.33333*(B44-B41)</f>
        <v>4.70966332</v>
      </c>
      <c r="D42" s="6">
        <f>D41+0.33333*(D44-D41)</f>
        <v>2.5149996800000003</v>
      </c>
      <c r="F42" s="2">
        <f>F40+0.4*(F45-F40)</f>
        <v>3.708333333333334</v>
      </c>
      <c r="H42" s="6">
        <f>H41+0.33333*(H44-H41)</f>
        <v>2.6944423333333334</v>
      </c>
      <c r="J42" s="8">
        <v>136.92</v>
      </c>
      <c r="K42" s="12">
        <f t="shared" si="0"/>
        <v>8.255325714285714</v>
      </c>
      <c r="L42" s="8"/>
      <c r="M42" s="8">
        <v>7</v>
      </c>
      <c r="N42" s="8">
        <f t="shared" si="1"/>
        <v>161.47417097142855</v>
      </c>
      <c r="O42" s="8"/>
    </row>
    <row r="43" spans="1:15" ht="12.75">
      <c r="A43" s="3">
        <v>1365</v>
      </c>
      <c r="B43" s="6">
        <f>B41+0.6667*(B44-B41)</f>
        <v>5.0443668</v>
      </c>
      <c r="D43" s="6">
        <f>D41+0.6667*(D44-D41)</f>
        <v>2.5470032000000002</v>
      </c>
      <c r="F43" s="2">
        <f>F40+0.6*(F45-F40)</f>
        <v>3.9416666666666673</v>
      </c>
      <c r="H43" s="6">
        <f>H41+0.6667*(H44-H41)</f>
        <v>2.9055766666666667</v>
      </c>
      <c r="J43" s="8">
        <v>131.57</v>
      </c>
      <c r="K43" s="12">
        <f t="shared" si="0"/>
        <v>9.201550748650908</v>
      </c>
      <c r="L43" s="8"/>
      <c r="M43" s="8">
        <v>7.5</v>
      </c>
      <c r="N43" s="8">
        <f t="shared" si="1"/>
        <v>161.4197376</v>
      </c>
      <c r="O43" s="8"/>
    </row>
    <row r="44" spans="1:15" ht="12.75">
      <c r="A44" s="3">
        <v>1366</v>
      </c>
      <c r="B44" s="6">
        <v>5.379</v>
      </c>
      <c r="D44" s="6">
        <v>2.579</v>
      </c>
      <c r="F44" s="2">
        <f>F40+0.8*(F45-F40)</f>
        <v>4.175000000000001</v>
      </c>
      <c r="H44" s="2">
        <v>3.1166666666666667</v>
      </c>
      <c r="J44" s="8">
        <v>124.59</v>
      </c>
      <c r="K44" s="12">
        <f t="shared" si="0"/>
        <v>10.361666265350348</v>
      </c>
      <c r="L44" s="8"/>
      <c r="M44" s="8">
        <v>8</v>
      </c>
      <c r="N44" s="8">
        <f t="shared" si="1"/>
        <v>161.36999999999998</v>
      </c>
      <c r="O44" s="8"/>
    </row>
    <row r="45" spans="1:15" ht="12.75">
      <c r="A45" s="3">
        <v>1367</v>
      </c>
      <c r="B45" s="6">
        <v>5.163</v>
      </c>
      <c r="D45" s="6">
        <v>2.796</v>
      </c>
      <c r="F45" s="2">
        <v>4.408333333333334</v>
      </c>
      <c r="H45" s="2">
        <v>2.904166666666667</v>
      </c>
      <c r="J45" s="8">
        <v>136.52</v>
      </c>
      <c r="K45" s="12">
        <f t="shared" si="0"/>
        <v>9.076472311749194</v>
      </c>
      <c r="L45" s="8"/>
      <c r="M45" s="8">
        <v>8</v>
      </c>
      <c r="N45" s="8">
        <f t="shared" si="1"/>
        <v>154.89000000000001</v>
      </c>
      <c r="O45" s="8"/>
    </row>
    <row r="46" spans="1:15" ht="12.75">
      <c r="A46" s="3">
        <v>1368</v>
      </c>
      <c r="B46" s="6">
        <v>4.838</v>
      </c>
      <c r="D46" s="6">
        <v>2.904</v>
      </c>
      <c r="F46" s="2">
        <v>3.7625</v>
      </c>
      <c r="H46" s="2">
        <v>3.0083333333333333</v>
      </c>
      <c r="J46" s="8">
        <v>142.87</v>
      </c>
      <c r="K46" s="12">
        <f t="shared" si="0"/>
        <v>8.12710856022958</v>
      </c>
      <c r="L46" s="8"/>
      <c r="M46" s="8">
        <v>8</v>
      </c>
      <c r="N46" s="8">
        <f t="shared" si="1"/>
        <v>145.14000000000001</v>
      </c>
      <c r="O46" s="8"/>
    </row>
    <row r="47" spans="1:15" ht="12.75">
      <c r="A47" s="3">
        <v>1369</v>
      </c>
      <c r="B47" s="6">
        <v>5.592</v>
      </c>
      <c r="D47" s="6">
        <v>3.225</v>
      </c>
      <c r="F47" s="2">
        <v>4.8375</v>
      </c>
      <c r="H47" s="2">
        <v>3.333333333333333</v>
      </c>
      <c r="J47" s="8">
        <v>117.75</v>
      </c>
      <c r="K47" s="12">
        <f t="shared" si="0"/>
        <v>11.397707006369426</v>
      </c>
      <c r="L47" s="8"/>
      <c r="M47" s="8">
        <v>8</v>
      </c>
      <c r="N47" s="8">
        <f t="shared" si="1"/>
        <v>167.76</v>
      </c>
      <c r="O47" s="8"/>
    </row>
    <row r="48" spans="1:15" ht="12.75">
      <c r="A48" s="3">
        <v>1370</v>
      </c>
      <c r="B48" s="6">
        <v>5.913</v>
      </c>
      <c r="D48" s="6">
        <v>3.333</v>
      </c>
      <c r="F48" s="2">
        <v>5.1625</v>
      </c>
      <c r="H48" s="2">
        <v>3.979166666666667</v>
      </c>
      <c r="J48" s="8">
        <v>162.76</v>
      </c>
      <c r="K48" s="12">
        <f t="shared" si="0"/>
        <v>8.719095600884739</v>
      </c>
      <c r="L48" s="8"/>
      <c r="M48" s="8">
        <v>8</v>
      </c>
      <c r="N48" s="8">
        <f t="shared" si="1"/>
        <v>177.39000000000001</v>
      </c>
      <c r="O48" s="8"/>
    </row>
    <row r="49" spans="1:15" ht="12.75">
      <c r="A49" s="3">
        <v>1371</v>
      </c>
      <c r="B49" s="6">
        <f>B48+0.33333*(B51-B48)</f>
        <v>5.60866971</v>
      </c>
      <c r="D49" s="6">
        <f>D48+0.33333*(D51-D48)</f>
        <v>3.5483311800000004</v>
      </c>
      <c r="F49" s="6">
        <f>F48+0.33333*(F51-F48)</f>
        <v>5.341664875</v>
      </c>
      <c r="H49" s="6">
        <f>H48+0.33333*(H51-H48)</f>
        <v>3.870834416666667</v>
      </c>
      <c r="J49" s="8">
        <v>163.26</v>
      </c>
      <c r="K49" s="12">
        <f t="shared" si="0"/>
        <v>8.24501243660419</v>
      </c>
      <c r="L49" s="8"/>
      <c r="M49" s="8">
        <v>8</v>
      </c>
      <c r="N49" s="8">
        <f t="shared" si="1"/>
        <v>168.2600913</v>
      </c>
      <c r="O49" s="8"/>
    </row>
    <row r="50" spans="1:15" ht="12.75">
      <c r="A50" s="3">
        <v>1372</v>
      </c>
      <c r="B50" s="6">
        <f>B48+0.6667*(B51-B48)</f>
        <v>5.3043029</v>
      </c>
      <c r="D50" s="6">
        <f>D48+0.6667*(D51-D48)</f>
        <v>3.7636882000000003</v>
      </c>
      <c r="F50" s="6">
        <f>F48+0.6667*(F51-F48)</f>
        <v>5.52085125</v>
      </c>
      <c r="H50" s="6">
        <f>H48+0.6667*(H51-H48)</f>
        <v>3.7624891666666667</v>
      </c>
      <c r="J50" s="8">
        <v>132.96</v>
      </c>
      <c r="K50" s="12">
        <f t="shared" si="0"/>
        <v>9.574553971119133</v>
      </c>
      <c r="L50" s="8"/>
      <c r="M50" s="8">
        <v>8</v>
      </c>
      <c r="N50" s="8">
        <f t="shared" si="1"/>
        <v>159.129087</v>
      </c>
      <c r="O50" s="8"/>
    </row>
    <row r="51" spans="1:15" ht="12.75">
      <c r="A51" s="3">
        <v>1373</v>
      </c>
      <c r="B51" s="6">
        <v>5</v>
      </c>
      <c r="D51" s="6">
        <v>3.979</v>
      </c>
      <c r="F51" s="2">
        <v>5.7</v>
      </c>
      <c r="H51" s="2">
        <v>3.654166666666667</v>
      </c>
      <c r="J51" s="8">
        <v>137.2</v>
      </c>
      <c r="K51" s="12">
        <f t="shared" si="0"/>
        <v>8.746355685131196</v>
      </c>
      <c r="L51" s="8"/>
      <c r="M51" s="8">
        <v>8</v>
      </c>
      <c r="N51" s="8">
        <f t="shared" si="1"/>
        <v>150</v>
      </c>
      <c r="O51" s="8"/>
    </row>
    <row r="52" spans="1:15" ht="12.75">
      <c r="A52" s="3">
        <v>1374</v>
      </c>
      <c r="B52" s="6">
        <f>(B51+B53)/2</f>
        <v>5.25</v>
      </c>
      <c r="D52" s="6">
        <f>(D51+D53)/2</f>
        <v>3.87175</v>
      </c>
      <c r="F52" s="2">
        <f>F51+0.25*(F55-F51)</f>
        <v>5.8875</v>
      </c>
      <c r="H52" s="2">
        <f>H51+0.2*(H56-H51)</f>
        <v>3.7425</v>
      </c>
      <c r="J52" s="8">
        <v>136.15</v>
      </c>
      <c r="K52" s="12">
        <f t="shared" si="0"/>
        <v>9.254498714652955</v>
      </c>
      <c r="L52" s="8"/>
      <c r="M52" s="8">
        <v>8</v>
      </c>
      <c r="N52" s="8">
        <f t="shared" si="1"/>
        <v>157.5</v>
      </c>
      <c r="O52" s="8"/>
    </row>
    <row r="53" spans="1:15" ht="12.75">
      <c r="A53" s="3">
        <v>1375</v>
      </c>
      <c r="B53" s="6">
        <f>(B51+B55)/2</f>
        <v>5.5</v>
      </c>
      <c r="D53" s="6">
        <f>(D51+D55)/2</f>
        <v>3.7645</v>
      </c>
      <c r="F53" s="2">
        <f>F51+0.5*(F55-F51)</f>
        <v>6.075</v>
      </c>
      <c r="H53" s="2">
        <f>H51+0.4*(H56-H51)</f>
        <v>3.8308333333333335</v>
      </c>
      <c r="J53" s="8">
        <v>164.85</v>
      </c>
      <c r="K53" s="12">
        <f t="shared" si="0"/>
        <v>8.007279344858963</v>
      </c>
      <c r="L53" s="8"/>
      <c r="M53" s="8">
        <v>8</v>
      </c>
      <c r="N53" s="8">
        <f t="shared" si="1"/>
        <v>165</v>
      </c>
      <c r="O53" s="8"/>
    </row>
    <row r="54" spans="1:15" ht="12.75">
      <c r="A54" s="3">
        <v>1376</v>
      </c>
      <c r="B54" s="6">
        <f>(B53+B55)/2</f>
        <v>5.75</v>
      </c>
      <c r="D54" s="6">
        <f>(D53+D55)/2</f>
        <v>3.65725</v>
      </c>
      <c r="F54" s="2">
        <f>F51+0.75*(F55-F51)</f>
        <v>6.2625</v>
      </c>
      <c r="H54" s="2">
        <f>H51+0.6*(H56-H51)</f>
        <v>3.9191666666666665</v>
      </c>
      <c r="J54" s="8">
        <v>150.02</v>
      </c>
      <c r="K54" s="12">
        <f t="shared" si="0"/>
        <v>9.198773496867084</v>
      </c>
      <c r="L54" s="8"/>
      <c r="M54" s="8">
        <v>8</v>
      </c>
      <c r="N54" s="8">
        <f t="shared" si="1"/>
        <v>172.5</v>
      </c>
      <c r="O54" s="8"/>
    </row>
    <row r="55" spans="1:15" ht="12.75">
      <c r="A55" s="3">
        <v>1377</v>
      </c>
      <c r="B55" s="6">
        <v>6</v>
      </c>
      <c r="D55" s="6">
        <v>3.55</v>
      </c>
      <c r="F55" s="2">
        <v>6.45</v>
      </c>
      <c r="H55" s="2">
        <f>H51+0.8*(H56-H51)</f>
        <v>4.0075</v>
      </c>
      <c r="J55" s="8">
        <v>139.15</v>
      </c>
      <c r="K55" s="12">
        <f t="shared" si="0"/>
        <v>10.348544735896514</v>
      </c>
      <c r="L55" s="8"/>
      <c r="M55" s="8">
        <v>8</v>
      </c>
      <c r="N55" s="8">
        <f t="shared" si="1"/>
        <v>180</v>
      </c>
      <c r="O55" s="8"/>
    </row>
    <row r="56" spans="1:15" ht="12.75">
      <c r="A56" s="3">
        <v>1378</v>
      </c>
      <c r="B56" s="6">
        <v>7.6</v>
      </c>
      <c r="D56" s="6">
        <v>3.667</v>
      </c>
      <c r="F56" s="2">
        <v>7.525</v>
      </c>
      <c r="H56" s="2">
        <v>4.095833333333333</v>
      </c>
      <c r="J56" s="8">
        <v>150.38</v>
      </c>
      <c r="K56" s="12">
        <f t="shared" si="0"/>
        <v>12.12927250964224</v>
      </c>
      <c r="L56" s="8"/>
      <c r="M56" s="8">
        <v>8</v>
      </c>
      <c r="N56" s="8">
        <f t="shared" si="1"/>
        <v>228</v>
      </c>
      <c r="O56" s="8"/>
    </row>
    <row r="57" spans="1:15" ht="12.75">
      <c r="A57" s="3">
        <v>1379</v>
      </c>
      <c r="B57" s="6">
        <f>B56+0.33333*(B59-B56)</f>
        <v>7.566667</v>
      </c>
      <c r="D57" s="6">
        <f>D56+0.33333*(D59-D56)</f>
        <v>3.77799889</v>
      </c>
      <c r="F57" s="2">
        <f>F56+0.25*(F60-F56)</f>
        <v>7.390625</v>
      </c>
      <c r="H57" s="2">
        <f>H56+0.25*(H60-H56)</f>
        <v>4.146875</v>
      </c>
      <c r="J57" s="8">
        <v>136.24</v>
      </c>
      <c r="K57" s="12">
        <f t="shared" si="0"/>
        <v>13.329419260129184</v>
      </c>
      <c r="L57" s="8"/>
      <c r="M57" s="8">
        <v>10</v>
      </c>
      <c r="N57" s="8">
        <f t="shared" si="1"/>
        <v>181.600008</v>
      </c>
      <c r="O57" s="8"/>
    </row>
    <row r="58" spans="1:15" ht="12.75">
      <c r="A58" s="3">
        <v>1380</v>
      </c>
      <c r="B58" s="6">
        <f>B56+0.6667*(B59-B56)</f>
        <v>7.53333</v>
      </c>
      <c r="D58" s="6">
        <f>D56+0.6667*(D59-D56)</f>
        <v>3.8890111</v>
      </c>
      <c r="F58" s="2">
        <f>F56+0.5*(F60-F56)</f>
        <v>7.25625</v>
      </c>
      <c r="H58" s="2">
        <f>H56+0.5*(H60-H56)</f>
        <v>4.197916666666666</v>
      </c>
      <c r="J58" s="8">
        <v>135.53</v>
      </c>
      <c r="K58" s="12">
        <f t="shared" si="0"/>
        <v>13.340213974765733</v>
      </c>
      <c r="L58" s="8"/>
      <c r="M58" s="8">
        <v>10</v>
      </c>
      <c r="N58" s="8">
        <f t="shared" si="1"/>
        <v>180.79992</v>
      </c>
      <c r="O58" s="8"/>
    </row>
    <row r="59" spans="1:15" ht="12.75">
      <c r="A59" s="3">
        <v>1381</v>
      </c>
      <c r="B59" s="6">
        <v>7.5</v>
      </c>
      <c r="D59" s="6">
        <v>4</v>
      </c>
      <c r="F59" s="2">
        <f>F56+0.75*(F60-F56)</f>
        <v>7.121875</v>
      </c>
      <c r="H59" s="2">
        <f>H56+0.75*(H60-H56)</f>
        <v>4.248958333333333</v>
      </c>
      <c r="J59" s="8">
        <v>134.94</v>
      </c>
      <c r="K59" s="12">
        <f t="shared" si="0"/>
        <v>13.33926189417519</v>
      </c>
      <c r="L59" s="8"/>
      <c r="M59" s="8">
        <v>10</v>
      </c>
      <c r="N59" s="8">
        <f t="shared" si="1"/>
        <v>180</v>
      </c>
      <c r="O59" s="8"/>
    </row>
    <row r="60" spans="1:15" ht="12.75">
      <c r="A60" s="3">
        <v>1382</v>
      </c>
      <c r="B60" s="6">
        <v>7.5</v>
      </c>
      <c r="D60" s="6">
        <v>3.979</v>
      </c>
      <c r="F60" s="2">
        <v>6.9875</v>
      </c>
      <c r="H60" s="2">
        <v>4.3</v>
      </c>
      <c r="J60" s="8">
        <v>146.43</v>
      </c>
      <c r="K60" s="12">
        <f aca="true" t="shared" si="3" ref="K60:K91">(B60*240)/J60</f>
        <v>12.292562999385371</v>
      </c>
      <c r="L60" s="8"/>
      <c r="M60" s="8">
        <v>10</v>
      </c>
      <c r="N60" s="8">
        <f aca="true" t="shared" si="4" ref="N60:N91">(B60*240)/M60</f>
        <v>180</v>
      </c>
      <c r="O60" s="8"/>
    </row>
    <row r="61" spans="1:15" ht="12.75">
      <c r="A61" s="3">
        <v>1383</v>
      </c>
      <c r="F61" s="2">
        <v>6.883333333333333</v>
      </c>
      <c r="H61" s="2"/>
      <c r="J61" s="8">
        <v>144.78</v>
      </c>
      <c r="K61" s="12">
        <f t="shared" si="3"/>
        <v>0</v>
      </c>
      <c r="L61" s="8"/>
      <c r="M61" s="8">
        <v>8</v>
      </c>
      <c r="N61" s="8">
        <f t="shared" si="4"/>
        <v>0</v>
      </c>
      <c r="O61" s="8"/>
    </row>
    <row r="62" spans="1:15" ht="12.75">
      <c r="A62" s="3">
        <v>1384</v>
      </c>
      <c r="F62" s="2">
        <v>0</v>
      </c>
      <c r="H62" s="2"/>
      <c r="J62" s="8">
        <v>155.63</v>
      </c>
      <c r="K62" s="12">
        <f t="shared" si="3"/>
        <v>0</v>
      </c>
      <c r="L62" s="8"/>
      <c r="M62" s="8">
        <v>8</v>
      </c>
      <c r="N62" s="8">
        <f t="shared" si="4"/>
        <v>0</v>
      </c>
      <c r="O62" s="8"/>
    </row>
    <row r="63" spans="1:15" ht="12.75">
      <c r="A63" s="3">
        <v>1385</v>
      </c>
      <c r="F63" s="2">
        <v>0</v>
      </c>
      <c r="H63" s="2"/>
      <c r="J63" s="8">
        <v>177.68</v>
      </c>
      <c r="K63" s="12">
        <f t="shared" si="3"/>
        <v>0</v>
      </c>
      <c r="L63" s="8"/>
      <c r="M63" s="8">
        <v>8</v>
      </c>
      <c r="N63" s="8">
        <f t="shared" si="4"/>
        <v>0</v>
      </c>
      <c r="O63" s="8"/>
    </row>
    <row r="64" spans="1:15" ht="12.75">
      <c r="A64" s="3">
        <v>1386</v>
      </c>
      <c r="F64" s="2">
        <v>0</v>
      </c>
      <c r="H64" s="2"/>
      <c r="J64" s="8">
        <v>168.92</v>
      </c>
      <c r="K64" s="12">
        <f t="shared" si="3"/>
        <v>0</v>
      </c>
      <c r="L64" s="8"/>
      <c r="M64" s="8">
        <v>9.3333333</v>
      </c>
      <c r="N64" s="8">
        <f t="shared" si="4"/>
        <v>0</v>
      </c>
      <c r="O64" s="8"/>
    </row>
    <row r="65" spans="1:15" ht="12.75">
      <c r="A65" s="3">
        <v>1387</v>
      </c>
      <c r="F65" s="2">
        <v>0</v>
      </c>
      <c r="H65" s="2"/>
      <c r="J65" s="8">
        <v>170.68</v>
      </c>
      <c r="K65" s="12">
        <f t="shared" si="3"/>
        <v>0</v>
      </c>
      <c r="L65" s="8"/>
      <c r="M65" s="8">
        <v>12</v>
      </c>
      <c r="N65" s="8">
        <f t="shared" si="4"/>
        <v>0</v>
      </c>
      <c r="O65" s="8"/>
    </row>
    <row r="66" spans="1:15" ht="12.75">
      <c r="A66" s="3">
        <v>1388</v>
      </c>
      <c r="F66" s="2">
        <v>0</v>
      </c>
      <c r="H66" s="2"/>
      <c r="J66" s="8">
        <v>134.4</v>
      </c>
      <c r="K66" s="12">
        <f t="shared" si="3"/>
        <v>0</v>
      </c>
      <c r="L66" s="8"/>
      <c r="M66" s="8">
        <v>12</v>
      </c>
      <c r="N66" s="8">
        <f t="shared" si="4"/>
        <v>0</v>
      </c>
      <c r="O66" s="8"/>
    </row>
    <row r="67" spans="1:15" ht="12.75">
      <c r="A67" s="3">
        <v>1389</v>
      </c>
      <c r="F67" s="2">
        <v>0</v>
      </c>
      <c r="H67" s="2"/>
      <c r="J67" s="8">
        <v>154.75</v>
      </c>
      <c r="K67" s="12">
        <f t="shared" si="3"/>
        <v>0</v>
      </c>
      <c r="L67" s="8"/>
      <c r="M67" s="8">
        <v>12</v>
      </c>
      <c r="N67" s="8">
        <f t="shared" si="4"/>
        <v>0</v>
      </c>
      <c r="O67" s="8"/>
    </row>
    <row r="68" spans="1:15" ht="12.75">
      <c r="A68" s="3">
        <v>1390</v>
      </c>
      <c r="B68" s="6">
        <v>5.958</v>
      </c>
      <c r="F68" s="2">
        <v>0</v>
      </c>
      <c r="H68" s="2"/>
      <c r="J68" s="8">
        <v>166.55</v>
      </c>
      <c r="K68" s="12">
        <f t="shared" si="3"/>
        <v>8.585529870909637</v>
      </c>
      <c r="L68" s="8"/>
      <c r="M68" s="8">
        <v>9</v>
      </c>
      <c r="N68" s="8">
        <f t="shared" si="4"/>
        <v>158.88</v>
      </c>
      <c r="O68" s="8"/>
    </row>
    <row r="69" spans="1:15" ht="12.75">
      <c r="A69" s="3">
        <v>1391</v>
      </c>
      <c r="B69" s="6">
        <v>5.538</v>
      </c>
      <c r="F69" s="2">
        <v>7.758333333333334</v>
      </c>
      <c r="H69" s="2"/>
      <c r="J69" s="8">
        <v>135.25</v>
      </c>
      <c r="K69" s="12">
        <f t="shared" si="3"/>
        <v>9.827134935304992</v>
      </c>
      <c r="L69" s="8"/>
      <c r="M69" s="8">
        <v>9</v>
      </c>
      <c r="N69" s="8">
        <f t="shared" si="4"/>
        <v>147.68</v>
      </c>
      <c r="O69" s="8"/>
    </row>
    <row r="70" spans="1:15" ht="12.75">
      <c r="A70" s="3">
        <v>1392</v>
      </c>
      <c r="H70" s="2"/>
      <c r="J70" s="8">
        <v>114.55</v>
      </c>
      <c r="K70" s="12">
        <f t="shared" si="3"/>
        <v>0</v>
      </c>
      <c r="L70" s="8"/>
      <c r="M70" s="8">
        <v>9</v>
      </c>
      <c r="N70" s="8">
        <f t="shared" si="4"/>
        <v>0</v>
      </c>
      <c r="O70" s="8"/>
    </row>
    <row r="71" spans="1:15" ht="12.75">
      <c r="A71" s="3">
        <v>1393</v>
      </c>
      <c r="H71" s="2"/>
      <c r="J71" s="8">
        <v>100.49</v>
      </c>
      <c r="K71" s="12">
        <f t="shared" si="3"/>
        <v>0</v>
      </c>
      <c r="L71" s="8"/>
      <c r="M71" s="8">
        <v>9</v>
      </c>
      <c r="N71" s="8">
        <f t="shared" si="4"/>
        <v>0</v>
      </c>
      <c r="O71" s="8"/>
    </row>
    <row r="72" spans="1:15" ht="12.75">
      <c r="A72" s="3">
        <v>1394</v>
      </c>
      <c r="H72" s="2"/>
      <c r="J72" s="8">
        <v>111.74</v>
      </c>
      <c r="K72" s="12">
        <f t="shared" si="3"/>
        <v>0</v>
      </c>
      <c r="L72" s="8"/>
      <c r="M72" s="8">
        <v>9</v>
      </c>
      <c r="N72" s="8">
        <f t="shared" si="4"/>
        <v>0</v>
      </c>
      <c r="O72" s="8"/>
    </row>
    <row r="73" spans="1:15" ht="12.75">
      <c r="A73" s="3">
        <v>1395</v>
      </c>
      <c r="H73" s="2"/>
      <c r="J73" s="8">
        <v>101.64</v>
      </c>
      <c r="K73" s="12">
        <f t="shared" si="3"/>
        <v>0</v>
      </c>
      <c r="L73" s="8"/>
      <c r="M73" s="8">
        <v>9</v>
      </c>
      <c r="N73" s="8">
        <f t="shared" si="4"/>
        <v>0</v>
      </c>
      <c r="O73" s="8"/>
    </row>
    <row r="74" spans="1:15" ht="12.75">
      <c r="A74" s="3">
        <v>1396</v>
      </c>
      <c r="H74" s="2"/>
      <c r="J74" s="8">
        <v>106.76</v>
      </c>
      <c r="K74" s="12">
        <f t="shared" si="3"/>
        <v>0</v>
      </c>
      <c r="L74" s="8"/>
      <c r="M74" s="8">
        <v>9.25</v>
      </c>
      <c r="N74" s="8">
        <f t="shared" si="4"/>
        <v>0</v>
      </c>
      <c r="O74" s="8"/>
    </row>
    <row r="75" spans="1:15" ht="12.75">
      <c r="A75" s="3">
        <v>1397</v>
      </c>
      <c r="H75" s="2"/>
      <c r="J75" s="8">
        <v>129.61</v>
      </c>
      <c r="K75" s="12">
        <f t="shared" si="3"/>
        <v>0</v>
      </c>
      <c r="L75" s="8"/>
      <c r="M75" s="8">
        <v>10</v>
      </c>
      <c r="N75" s="8">
        <f t="shared" si="4"/>
        <v>0</v>
      </c>
      <c r="O75" s="8"/>
    </row>
    <row r="76" spans="1:15" ht="12.75">
      <c r="A76" s="3">
        <v>1398</v>
      </c>
      <c r="H76" s="2"/>
      <c r="J76" s="8">
        <v>118.83</v>
      </c>
      <c r="K76" s="12">
        <f t="shared" si="3"/>
        <v>0</v>
      </c>
      <c r="L76" s="8"/>
      <c r="M76" s="8">
        <v>10</v>
      </c>
      <c r="N76" s="8">
        <f t="shared" si="4"/>
        <v>0</v>
      </c>
      <c r="O76" s="8"/>
    </row>
    <row r="77" spans="1:15" ht="12.75">
      <c r="A77" s="3">
        <v>1399</v>
      </c>
      <c r="H77" s="2"/>
      <c r="J77" s="8">
        <v>104.95</v>
      </c>
      <c r="K77" s="12">
        <f t="shared" si="3"/>
        <v>0</v>
      </c>
      <c r="L77" s="8"/>
      <c r="M77" s="8">
        <v>10</v>
      </c>
      <c r="N77" s="8">
        <f t="shared" si="4"/>
        <v>0</v>
      </c>
      <c r="O77" s="8"/>
    </row>
    <row r="78" spans="1:15" ht="12.75">
      <c r="A78" s="3">
        <v>1400</v>
      </c>
      <c r="H78" s="2"/>
      <c r="J78" s="8">
        <v>112.35</v>
      </c>
      <c r="K78" s="12">
        <f t="shared" si="3"/>
        <v>0</v>
      </c>
      <c r="L78" s="8"/>
      <c r="M78" s="8">
        <v>10</v>
      </c>
      <c r="N78" s="8">
        <f t="shared" si="4"/>
        <v>0</v>
      </c>
      <c r="O78" s="8"/>
    </row>
    <row r="79" spans="1:15" ht="12.75">
      <c r="A79" s="3">
        <v>1401</v>
      </c>
      <c r="J79" s="8">
        <v>112.13</v>
      </c>
      <c r="K79" s="12">
        <f t="shared" si="3"/>
        <v>0</v>
      </c>
      <c r="L79" s="8"/>
      <c r="M79" s="8">
        <v>10</v>
      </c>
      <c r="N79" s="8">
        <f t="shared" si="4"/>
        <v>0</v>
      </c>
      <c r="O79" s="8"/>
    </row>
    <row r="80" spans="1:15" ht="12.75">
      <c r="A80" s="3">
        <v>1402</v>
      </c>
      <c r="B80" s="6">
        <v>5.36</v>
      </c>
      <c r="J80" s="8">
        <v>113.12</v>
      </c>
      <c r="K80" s="12">
        <f t="shared" si="3"/>
        <v>11.371994342291373</v>
      </c>
      <c r="L80" s="8"/>
      <c r="M80" s="8">
        <v>10</v>
      </c>
      <c r="N80" s="8">
        <f t="shared" si="4"/>
        <v>128.64000000000001</v>
      </c>
      <c r="O80" s="8"/>
    </row>
    <row r="81" spans="1:15" ht="12.75">
      <c r="A81" s="3">
        <v>1403</v>
      </c>
      <c r="B81" s="6">
        <v>6.479</v>
      </c>
      <c r="J81" s="8">
        <v>117.02</v>
      </c>
      <c r="K81" s="12">
        <f t="shared" si="3"/>
        <v>13.287984959835926</v>
      </c>
      <c r="L81" s="8"/>
      <c r="M81" s="8">
        <v>10</v>
      </c>
      <c r="N81" s="8">
        <f t="shared" si="4"/>
        <v>155.496</v>
      </c>
      <c r="O81" s="8"/>
    </row>
    <row r="82" spans="1:15" ht="12.75">
      <c r="A82" s="3">
        <v>1404</v>
      </c>
      <c r="B82" s="6">
        <f>(B81+B83)/2</f>
        <v>6.1865000000000006</v>
      </c>
      <c r="J82" s="8">
        <v>108.65</v>
      </c>
      <c r="K82" s="12">
        <f t="shared" si="3"/>
        <v>13.665531523239762</v>
      </c>
      <c r="L82" s="8"/>
      <c r="M82" s="8">
        <v>10</v>
      </c>
      <c r="N82" s="8">
        <f t="shared" si="4"/>
        <v>148.47600000000003</v>
      </c>
      <c r="O82" s="8"/>
    </row>
    <row r="83" spans="1:15" ht="12.75">
      <c r="A83" s="3">
        <v>1405</v>
      </c>
      <c r="B83" s="6">
        <v>5.894</v>
      </c>
      <c r="J83" s="8">
        <v>106.55</v>
      </c>
      <c r="K83" s="12">
        <f t="shared" si="3"/>
        <v>13.276020647583294</v>
      </c>
      <c r="L83" s="8"/>
      <c r="M83" s="8">
        <v>10</v>
      </c>
      <c r="N83" s="8">
        <f t="shared" si="4"/>
        <v>141.456</v>
      </c>
      <c r="O83" s="8"/>
    </row>
    <row r="84" spans="1:15" ht="12.75">
      <c r="A84" s="3">
        <v>1406</v>
      </c>
      <c r="B84" s="6">
        <v>6</v>
      </c>
      <c r="C84" s="6">
        <v>6</v>
      </c>
      <c r="G84" s="2">
        <v>5.6</v>
      </c>
      <c r="J84" s="8">
        <v>107.46</v>
      </c>
      <c r="K84" s="12">
        <f t="shared" si="3"/>
        <v>13.40033500837521</v>
      </c>
      <c r="L84" s="8"/>
      <c r="M84" s="8">
        <v>10</v>
      </c>
      <c r="N84" s="8">
        <f t="shared" si="4"/>
        <v>144</v>
      </c>
      <c r="O84" s="8"/>
    </row>
    <row r="85" spans="1:15" ht="12.75">
      <c r="A85" s="3">
        <v>1407</v>
      </c>
      <c r="B85" s="6">
        <v>6.167</v>
      </c>
      <c r="C85" s="6">
        <v>6</v>
      </c>
      <c r="G85" s="2">
        <v>5.35</v>
      </c>
      <c r="J85" s="8">
        <v>124.88</v>
      </c>
      <c r="K85" s="12">
        <f t="shared" si="3"/>
        <v>11.852017937219731</v>
      </c>
      <c r="L85" s="8"/>
      <c r="M85" s="8">
        <v>10</v>
      </c>
      <c r="N85" s="8">
        <f t="shared" si="4"/>
        <v>148.00799999999998</v>
      </c>
      <c r="O85" s="8"/>
    </row>
    <row r="86" spans="1:15" ht="12.75">
      <c r="A86" s="3">
        <v>1408</v>
      </c>
      <c r="B86" s="6">
        <v>6.05</v>
      </c>
      <c r="C86" s="6">
        <v>6</v>
      </c>
      <c r="G86" s="2">
        <v>5.554166666666666</v>
      </c>
      <c r="J86" s="8">
        <v>131.54</v>
      </c>
      <c r="K86" s="12">
        <f t="shared" si="3"/>
        <v>11.03846738634636</v>
      </c>
      <c r="L86" s="8"/>
      <c r="M86" s="8">
        <v>10</v>
      </c>
      <c r="N86" s="8">
        <f t="shared" si="4"/>
        <v>145.2</v>
      </c>
      <c r="O86" s="8"/>
    </row>
    <row r="87" spans="1:15" ht="12.75">
      <c r="A87" s="3">
        <v>1409</v>
      </c>
      <c r="B87" s="6">
        <v>5.5</v>
      </c>
      <c r="C87" s="6">
        <v>5.5</v>
      </c>
      <c r="G87" s="2">
        <v>4.8375</v>
      </c>
      <c r="J87" s="8">
        <v>159.42</v>
      </c>
      <c r="K87" s="12">
        <f t="shared" si="3"/>
        <v>8.280015054572827</v>
      </c>
      <c r="L87" s="8"/>
      <c r="M87" s="8">
        <v>10</v>
      </c>
      <c r="N87" s="8">
        <f t="shared" si="4"/>
        <v>132</v>
      </c>
      <c r="O87" s="8"/>
    </row>
    <row r="88" spans="1:15" ht="12.75">
      <c r="A88" s="3">
        <v>1410</v>
      </c>
      <c r="B88" s="6">
        <v>5.5</v>
      </c>
      <c r="C88" s="6">
        <v>5.5</v>
      </c>
      <c r="F88" s="2">
        <v>4</v>
      </c>
      <c r="G88" s="2">
        <v>4.8375</v>
      </c>
      <c r="J88" s="8">
        <v>134.64</v>
      </c>
      <c r="K88" s="12">
        <f t="shared" si="3"/>
        <v>9.803921568627452</v>
      </c>
      <c r="L88" s="8"/>
      <c r="M88" s="8">
        <v>10</v>
      </c>
      <c r="N88" s="8">
        <f t="shared" si="4"/>
        <v>132</v>
      </c>
      <c r="O88" s="8"/>
    </row>
    <row r="89" spans="1:15" ht="12.75">
      <c r="A89" s="3">
        <v>1411</v>
      </c>
      <c r="B89" s="6">
        <v>5.865</v>
      </c>
      <c r="C89" s="6">
        <v>5.504</v>
      </c>
      <c r="F89" s="2">
        <v>4</v>
      </c>
      <c r="G89" s="2">
        <v>4.8375</v>
      </c>
      <c r="J89" s="8">
        <v>105.09</v>
      </c>
      <c r="K89" s="12">
        <f t="shared" si="3"/>
        <v>13.394233514130747</v>
      </c>
      <c r="L89" s="8"/>
      <c r="M89" s="8">
        <v>10</v>
      </c>
      <c r="N89" s="8">
        <f t="shared" si="4"/>
        <v>140.76000000000002</v>
      </c>
      <c r="O89" s="8"/>
    </row>
    <row r="90" spans="1:15" ht="12.75">
      <c r="A90" s="3">
        <v>1412</v>
      </c>
      <c r="B90" s="6">
        <v>5.7</v>
      </c>
      <c r="C90" s="6">
        <v>5.5</v>
      </c>
      <c r="F90" s="2">
        <v>4</v>
      </c>
      <c r="G90" s="2">
        <v>4.8375</v>
      </c>
      <c r="J90" s="8">
        <v>114.72</v>
      </c>
      <c r="K90" s="12">
        <f t="shared" si="3"/>
        <v>11.92468619246862</v>
      </c>
      <c r="L90" s="8"/>
      <c r="M90" s="8">
        <v>10</v>
      </c>
      <c r="N90" s="8">
        <f t="shared" si="4"/>
        <v>136.8</v>
      </c>
      <c r="O90" s="8"/>
    </row>
    <row r="91" spans="1:15" ht="12.75">
      <c r="A91" s="3">
        <v>1413</v>
      </c>
      <c r="B91" s="6">
        <v>6</v>
      </c>
      <c r="C91" s="6">
        <v>5.8</v>
      </c>
      <c r="F91" s="6">
        <f>(F90+F92)/2</f>
        <v>4.04375</v>
      </c>
      <c r="G91" s="2">
        <v>4.8375</v>
      </c>
      <c r="J91" s="8">
        <v>126.58</v>
      </c>
      <c r="K91" s="12">
        <f t="shared" si="3"/>
        <v>11.37620477168589</v>
      </c>
      <c r="L91" s="8"/>
      <c r="M91" s="8">
        <v>10</v>
      </c>
      <c r="N91" s="8">
        <f t="shared" si="4"/>
        <v>144</v>
      </c>
      <c r="O91" s="8"/>
    </row>
    <row r="92" spans="1:15" ht="12.75">
      <c r="A92" s="3">
        <v>1414</v>
      </c>
      <c r="B92" s="6">
        <v>5.9</v>
      </c>
      <c r="C92" s="6">
        <v>5.902</v>
      </c>
      <c r="F92" s="2">
        <v>4.0875</v>
      </c>
      <c r="G92" s="2">
        <v>4.675</v>
      </c>
      <c r="J92" s="8">
        <v>124.78</v>
      </c>
      <c r="K92" s="12">
        <f aca="true" t="shared" si="5" ref="K92:K123">(B92*240)/J92</f>
        <v>11.347972431479404</v>
      </c>
      <c r="L92" s="8"/>
      <c r="M92" s="8">
        <v>10</v>
      </c>
      <c r="N92" s="8">
        <f aca="true" t="shared" si="6" ref="N92:N123">(B92*240)/M92</f>
        <v>141.6</v>
      </c>
      <c r="O92" s="8"/>
    </row>
    <row r="93" spans="1:15" ht="12.75">
      <c r="A93" s="3">
        <v>1415</v>
      </c>
      <c r="B93" s="6">
        <v>5.8</v>
      </c>
      <c r="C93" s="6">
        <v>5.7</v>
      </c>
      <c r="F93" s="2">
        <v>4.191666666666667</v>
      </c>
      <c r="G93" s="2">
        <v>4.8375</v>
      </c>
      <c r="J93" s="8">
        <v>136.1</v>
      </c>
      <c r="K93" s="12">
        <f t="shared" si="5"/>
        <v>10.227773695811903</v>
      </c>
      <c r="L93" s="8"/>
      <c r="M93" s="8">
        <v>10</v>
      </c>
      <c r="N93" s="8">
        <f t="shared" si="6"/>
        <v>139.2</v>
      </c>
      <c r="O93" s="8"/>
    </row>
    <row r="94" spans="1:15" ht="12.75">
      <c r="A94" s="3">
        <v>1416</v>
      </c>
      <c r="B94" s="6">
        <v>6</v>
      </c>
      <c r="C94" s="6">
        <v>5.7</v>
      </c>
      <c r="F94" s="2">
        <v>0</v>
      </c>
      <c r="G94" s="2">
        <v>5</v>
      </c>
      <c r="J94" s="8">
        <v>146.23</v>
      </c>
      <c r="K94" s="12">
        <f t="shared" si="5"/>
        <v>9.847500512890653</v>
      </c>
      <c r="L94" s="8"/>
      <c r="M94" s="8">
        <v>10</v>
      </c>
      <c r="N94" s="8">
        <f t="shared" si="6"/>
        <v>144</v>
      </c>
      <c r="O94" s="8"/>
    </row>
    <row r="95" spans="1:15" ht="12.75">
      <c r="A95" s="3">
        <v>1417</v>
      </c>
      <c r="B95" s="6">
        <v>6.05</v>
      </c>
      <c r="C95" s="6">
        <v>5.8</v>
      </c>
      <c r="F95" s="2">
        <v>0</v>
      </c>
      <c r="G95" s="2">
        <v>5.1625</v>
      </c>
      <c r="J95" s="8">
        <v>164.87</v>
      </c>
      <c r="K95" s="12">
        <f t="shared" si="5"/>
        <v>8.806938800266877</v>
      </c>
      <c r="L95" s="8"/>
      <c r="M95" s="8">
        <v>10</v>
      </c>
      <c r="N95" s="8">
        <f t="shared" si="6"/>
        <v>145.2</v>
      </c>
      <c r="O95" s="8"/>
    </row>
    <row r="96" spans="1:15" ht="12.75">
      <c r="A96" s="3">
        <v>1418</v>
      </c>
      <c r="B96" s="6">
        <v>5.775</v>
      </c>
      <c r="C96" s="6">
        <v>5.05</v>
      </c>
      <c r="F96" s="2">
        <v>0</v>
      </c>
      <c r="G96" s="2">
        <v>4.945833333333334</v>
      </c>
      <c r="J96" s="8">
        <v>126.75</v>
      </c>
      <c r="K96" s="12">
        <f t="shared" si="5"/>
        <v>10.934911242603551</v>
      </c>
      <c r="L96" s="8"/>
      <c r="M96" s="8">
        <v>10</v>
      </c>
      <c r="N96" s="8">
        <f t="shared" si="6"/>
        <v>138.6</v>
      </c>
      <c r="O96" s="8"/>
    </row>
    <row r="97" spans="1:15" ht="12.75">
      <c r="A97" s="3">
        <v>1419</v>
      </c>
      <c r="B97" s="6">
        <v>6.05</v>
      </c>
      <c r="C97" s="6">
        <v>5.65</v>
      </c>
      <c r="F97" s="2">
        <v>0</v>
      </c>
      <c r="G97" s="2">
        <v>4.8375</v>
      </c>
      <c r="J97" s="8">
        <v>118.84</v>
      </c>
      <c r="K97" s="12">
        <f t="shared" si="5"/>
        <v>12.218108381016492</v>
      </c>
      <c r="L97" s="8"/>
      <c r="M97" s="8">
        <v>11</v>
      </c>
      <c r="N97" s="8">
        <f t="shared" si="6"/>
        <v>132</v>
      </c>
      <c r="O97" s="8"/>
    </row>
    <row r="98" spans="1:15" ht="12.75">
      <c r="A98" s="3">
        <v>1420</v>
      </c>
      <c r="B98" s="6">
        <v>6.508</v>
      </c>
      <c r="C98" s="6">
        <v>5.75</v>
      </c>
      <c r="F98" s="2">
        <v>4.0875</v>
      </c>
      <c r="G98" s="2">
        <v>4.729166666666667</v>
      </c>
      <c r="J98" s="8">
        <v>125.83</v>
      </c>
      <c r="K98" s="12">
        <f t="shared" si="5"/>
        <v>12.412938091075262</v>
      </c>
      <c r="L98" s="8"/>
      <c r="M98" s="8">
        <v>10</v>
      </c>
      <c r="N98" s="8">
        <f t="shared" si="6"/>
        <v>156.192</v>
      </c>
      <c r="O98" s="8"/>
    </row>
    <row r="99" spans="1:15" ht="12.75">
      <c r="A99" s="3">
        <v>1421</v>
      </c>
      <c r="B99" s="6">
        <v>6</v>
      </c>
      <c r="C99" s="6">
        <v>5.775</v>
      </c>
      <c r="F99" s="2">
        <v>0</v>
      </c>
      <c r="G99" s="2">
        <v>5.1625</v>
      </c>
      <c r="J99" s="8">
        <v>132.89</v>
      </c>
      <c r="K99" s="12">
        <f t="shared" si="5"/>
        <v>10.836029799081949</v>
      </c>
      <c r="L99" s="8"/>
      <c r="M99" s="8">
        <v>10</v>
      </c>
      <c r="N99" s="8">
        <f t="shared" si="6"/>
        <v>144</v>
      </c>
      <c r="O99" s="8"/>
    </row>
    <row r="100" spans="1:15" ht="12.75">
      <c r="A100" s="3">
        <v>1422</v>
      </c>
      <c r="B100" s="6">
        <v>6</v>
      </c>
      <c r="C100" s="6">
        <v>5.775</v>
      </c>
      <c r="F100" s="2">
        <v>0</v>
      </c>
      <c r="G100" s="2">
        <v>4.620833333333333</v>
      </c>
      <c r="J100" s="8">
        <v>143.58</v>
      </c>
      <c r="K100" s="12">
        <f t="shared" si="5"/>
        <v>10.02925198495612</v>
      </c>
      <c r="L100" s="8"/>
      <c r="M100" s="8">
        <v>10</v>
      </c>
      <c r="N100" s="8">
        <f t="shared" si="6"/>
        <v>144</v>
      </c>
      <c r="O100" s="8"/>
    </row>
    <row r="101" spans="1:15" ht="12.75">
      <c r="A101" s="3">
        <v>1423</v>
      </c>
      <c r="B101" s="6">
        <v>5.9</v>
      </c>
      <c r="C101" s="6">
        <v>5.2</v>
      </c>
      <c r="F101" s="2">
        <v>0</v>
      </c>
      <c r="G101" s="2">
        <v>4.570833333333333</v>
      </c>
      <c r="J101" s="8">
        <v>131.18</v>
      </c>
      <c r="K101" s="12">
        <f t="shared" si="5"/>
        <v>10.794328403720078</v>
      </c>
      <c r="L101" s="8"/>
      <c r="M101" s="8">
        <v>10</v>
      </c>
      <c r="N101" s="8">
        <f t="shared" si="6"/>
        <v>141.6</v>
      </c>
      <c r="O101" s="8"/>
    </row>
    <row r="102" spans="1:15" ht="12.75">
      <c r="A102" s="3">
        <v>1424</v>
      </c>
      <c r="B102" s="6">
        <v>6</v>
      </c>
      <c r="C102" s="6">
        <v>5.6</v>
      </c>
      <c r="F102" s="2">
        <v>0</v>
      </c>
      <c r="G102" s="2">
        <v>4.945833333333334</v>
      </c>
      <c r="J102" s="8">
        <v>146.32</v>
      </c>
      <c r="K102" s="12">
        <f t="shared" si="5"/>
        <v>9.841443411700384</v>
      </c>
      <c r="L102" s="8"/>
      <c r="M102" s="8">
        <v>11</v>
      </c>
      <c r="N102" s="8">
        <f t="shared" si="6"/>
        <v>130.9090909090909</v>
      </c>
      <c r="O102" s="8"/>
    </row>
    <row r="103" spans="1:15" ht="12.75">
      <c r="A103" s="3">
        <v>1425</v>
      </c>
      <c r="B103" s="6">
        <v>6.084</v>
      </c>
      <c r="C103" s="6">
        <v>5.3</v>
      </c>
      <c r="F103" s="2">
        <v>0</v>
      </c>
      <c r="G103" s="2">
        <v>5.054166666666666</v>
      </c>
      <c r="J103" s="8">
        <v>151.81</v>
      </c>
      <c r="K103" s="12">
        <f t="shared" si="5"/>
        <v>9.618338712864764</v>
      </c>
      <c r="L103" s="8"/>
      <c r="M103" s="8">
        <v>10</v>
      </c>
      <c r="N103" s="8">
        <f t="shared" si="6"/>
        <v>146.016</v>
      </c>
      <c r="O103" s="8"/>
    </row>
    <row r="104" spans="1:15" ht="12.75">
      <c r="A104" s="3">
        <v>1426</v>
      </c>
      <c r="B104" s="6">
        <v>6</v>
      </c>
      <c r="C104" s="6">
        <v>5.508</v>
      </c>
      <c r="F104" s="2">
        <v>4.0875</v>
      </c>
      <c r="G104" s="2">
        <v>5.375</v>
      </c>
      <c r="J104" s="8">
        <v>139.91</v>
      </c>
      <c r="K104" s="12">
        <f t="shared" si="5"/>
        <v>10.292330784075478</v>
      </c>
      <c r="L104" s="8"/>
      <c r="M104" s="8">
        <v>10</v>
      </c>
      <c r="N104" s="8">
        <f t="shared" si="6"/>
        <v>144</v>
      </c>
      <c r="O104" s="8"/>
    </row>
    <row r="105" spans="1:15" ht="12.75">
      <c r="A105" s="3">
        <v>1427</v>
      </c>
      <c r="B105" s="6">
        <v>6</v>
      </c>
      <c r="C105" s="6">
        <v>5.508</v>
      </c>
      <c r="F105" s="2">
        <v>4.0875</v>
      </c>
      <c r="G105" s="2">
        <v>4.945833333333334</v>
      </c>
      <c r="J105" s="8">
        <v>148.9</v>
      </c>
      <c r="K105" s="12">
        <f t="shared" si="5"/>
        <v>9.670920080591001</v>
      </c>
      <c r="L105" s="8"/>
      <c r="M105" s="8">
        <v>10</v>
      </c>
      <c r="N105" s="8">
        <f t="shared" si="6"/>
        <v>144</v>
      </c>
      <c r="O105" s="8"/>
    </row>
    <row r="106" spans="1:15" ht="12.75">
      <c r="A106" s="3">
        <v>1428</v>
      </c>
      <c r="B106" s="6">
        <v>6</v>
      </c>
      <c r="C106" s="6">
        <v>5.508</v>
      </c>
      <c r="F106" s="6">
        <f>(F105+F107)/2</f>
        <v>4.0875</v>
      </c>
      <c r="G106" s="2">
        <v>5.1625</v>
      </c>
      <c r="J106" s="8">
        <v>145.45</v>
      </c>
      <c r="K106" s="12">
        <f t="shared" si="5"/>
        <v>9.900309384668272</v>
      </c>
      <c r="L106" s="8"/>
      <c r="M106" s="8">
        <v>11</v>
      </c>
      <c r="N106" s="8">
        <f t="shared" si="6"/>
        <v>130.9090909090909</v>
      </c>
      <c r="O106" s="8"/>
    </row>
    <row r="107" spans="1:15" ht="12.75">
      <c r="A107" s="3">
        <v>1429</v>
      </c>
      <c r="B107" s="6">
        <v>6.233</v>
      </c>
      <c r="C107" s="6">
        <v>5.208</v>
      </c>
      <c r="F107" s="2">
        <v>4.0875</v>
      </c>
      <c r="G107" s="2">
        <v>5.054166666666666</v>
      </c>
      <c r="J107" s="8">
        <v>161.1</v>
      </c>
      <c r="K107" s="12">
        <f t="shared" si="5"/>
        <v>9.285661080074487</v>
      </c>
      <c r="L107" s="8"/>
      <c r="M107" s="8">
        <v>10</v>
      </c>
      <c r="N107" s="8">
        <f t="shared" si="6"/>
        <v>149.59199999999998</v>
      </c>
      <c r="O107" s="8"/>
    </row>
    <row r="108" spans="1:15" ht="12.75">
      <c r="A108" s="3">
        <v>1430</v>
      </c>
      <c r="B108" s="6">
        <v>6</v>
      </c>
      <c r="C108" s="6">
        <v>5.717</v>
      </c>
      <c r="F108" s="2">
        <v>4.516666666666667</v>
      </c>
      <c r="G108" s="2">
        <v>5.591666666666667</v>
      </c>
      <c r="J108" s="8">
        <v>163.74</v>
      </c>
      <c r="K108" s="12">
        <f t="shared" si="5"/>
        <v>8.794430194210333</v>
      </c>
      <c r="L108" s="8"/>
      <c r="M108" s="8">
        <v>10</v>
      </c>
      <c r="N108" s="8">
        <f t="shared" si="6"/>
        <v>144</v>
      </c>
      <c r="O108" s="8"/>
    </row>
    <row r="109" spans="1:15" ht="12.75">
      <c r="A109" s="3">
        <v>1431</v>
      </c>
      <c r="B109" s="6">
        <v>6.9</v>
      </c>
      <c r="C109" s="6">
        <v>5.821</v>
      </c>
      <c r="F109" s="2">
        <v>4.516666666666667</v>
      </c>
      <c r="G109" s="2">
        <v>5.375</v>
      </c>
      <c r="J109" s="8">
        <v>154.89</v>
      </c>
      <c r="K109" s="12">
        <f t="shared" si="5"/>
        <v>10.691458454386986</v>
      </c>
      <c r="L109" s="8"/>
      <c r="M109" s="8">
        <v>10</v>
      </c>
      <c r="N109" s="8">
        <f t="shared" si="6"/>
        <v>165.6</v>
      </c>
      <c r="O109" s="8"/>
    </row>
    <row r="110" spans="1:15" ht="12.75">
      <c r="A110" s="3">
        <v>1432</v>
      </c>
      <c r="B110" s="6">
        <v>6.794</v>
      </c>
      <c r="C110" s="6">
        <v>6.058</v>
      </c>
      <c r="F110" s="2">
        <v>4.516666666666667</v>
      </c>
      <c r="G110" s="2">
        <v>5.6</v>
      </c>
      <c r="J110" s="8">
        <v>154.15</v>
      </c>
      <c r="K110" s="12">
        <f t="shared" si="5"/>
        <v>10.577748945831981</v>
      </c>
      <c r="L110" s="8"/>
      <c r="M110" s="8">
        <v>11</v>
      </c>
      <c r="N110" s="8">
        <f t="shared" si="6"/>
        <v>148.23272727272726</v>
      </c>
      <c r="O110" s="8"/>
    </row>
    <row r="111" spans="1:15" ht="12.75">
      <c r="A111" s="3">
        <v>1433</v>
      </c>
      <c r="B111" s="6">
        <v>7.282</v>
      </c>
      <c r="C111" s="6">
        <v>6.208</v>
      </c>
      <c r="F111" s="2">
        <v>4.516666666666667</v>
      </c>
      <c r="G111" s="2">
        <v>5.6</v>
      </c>
      <c r="J111" s="8">
        <v>174.77</v>
      </c>
      <c r="K111" s="12">
        <f t="shared" si="5"/>
        <v>9.99988556388396</v>
      </c>
      <c r="L111" s="8"/>
      <c r="M111" s="8">
        <v>11</v>
      </c>
      <c r="N111" s="8">
        <f t="shared" si="6"/>
        <v>158.88</v>
      </c>
      <c r="O111" s="8"/>
    </row>
    <row r="112" spans="1:15" ht="12.75">
      <c r="A112" s="3">
        <v>1434</v>
      </c>
      <c r="B112" s="6">
        <v>7.198</v>
      </c>
      <c r="C112" s="6">
        <v>6.479</v>
      </c>
      <c r="F112" s="2">
        <v>4.191666666666667</v>
      </c>
      <c r="G112" s="2">
        <v>5.266666666666667</v>
      </c>
      <c r="J112" s="8">
        <v>171.03</v>
      </c>
      <c r="K112" s="12">
        <f t="shared" si="5"/>
        <v>10.100684090510436</v>
      </c>
      <c r="L112" s="8"/>
      <c r="M112" s="8">
        <v>11</v>
      </c>
      <c r="N112" s="8">
        <f t="shared" si="6"/>
        <v>157.0472727272727</v>
      </c>
      <c r="O112" s="8"/>
    </row>
    <row r="113" spans="1:17" ht="12.75">
      <c r="A113" s="3">
        <v>1435</v>
      </c>
      <c r="B113" s="6">
        <f>B112+0.33333*(B115-B112)</f>
        <v>7.13200066</v>
      </c>
      <c r="C113" s="6">
        <f>(C112+C114)/2</f>
        <v>6.377000000000001</v>
      </c>
      <c r="F113" s="2">
        <f>(F112+F114)/2</f>
        <v>4.245833333333334</v>
      </c>
      <c r="G113" s="2">
        <f>(G112+G114)/2</f>
        <v>5.320833333333333</v>
      </c>
      <c r="J113" s="8">
        <v>138.23</v>
      </c>
      <c r="K113" s="12">
        <f t="shared" si="5"/>
        <v>12.382841339795993</v>
      </c>
      <c r="L113" s="8"/>
      <c r="M113" s="8">
        <v>11</v>
      </c>
      <c r="N113" s="8">
        <f t="shared" si="6"/>
        <v>155.6072871272727</v>
      </c>
      <c r="O113" s="8">
        <f aca="true" t="shared" si="7" ref="O113:O144">(B113*240)/P113</f>
        <v>256.75202376</v>
      </c>
      <c r="P113" s="5">
        <f aca="true" t="shared" si="8" ref="P113:P144">Q113/1.5</f>
        <v>6.666666666666667</v>
      </c>
      <c r="Q113" s="8">
        <v>10</v>
      </c>
    </row>
    <row r="114" spans="1:17" ht="12.75">
      <c r="A114" s="3">
        <v>1436</v>
      </c>
      <c r="B114" s="6">
        <f>B112+0.6667*(B115-B112)</f>
        <v>7.0659934</v>
      </c>
      <c r="C114" s="6">
        <v>6.275</v>
      </c>
      <c r="F114" s="2">
        <v>4.3</v>
      </c>
      <c r="G114" s="2">
        <v>5.375</v>
      </c>
      <c r="J114" s="8">
        <v>122.42</v>
      </c>
      <c r="K114" s="12">
        <f t="shared" si="5"/>
        <v>13.852625518706095</v>
      </c>
      <c r="L114" s="8"/>
      <c r="M114" s="8">
        <v>11</v>
      </c>
      <c r="N114" s="8">
        <f t="shared" si="6"/>
        <v>154.16712872727274</v>
      </c>
      <c r="O114" s="8">
        <f t="shared" si="7"/>
        <v>254.37576239999999</v>
      </c>
      <c r="P114" s="5">
        <f t="shared" si="8"/>
        <v>6.666666666666667</v>
      </c>
      <c r="Q114" s="8">
        <v>10</v>
      </c>
    </row>
    <row r="115" spans="1:17" ht="12.75">
      <c r="A115" s="3">
        <v>1437</v>
      </c>
      <c r="B115" s="6">
        <v>7</v>
      </c>
      <c r="C115" s="6">
        <v>6.675</v>
      </c>
      <c r="F115" s="2">
        <v>4.620833333333333</v>
      </c>
      <c r="G115" s="2">
        <v>5.6</v>
      </c>
      <c r="J115" s="8">
        <v>140.38</v>
      </c>
      <c r="K115" s="12">
        <f t="shared" si="5"/>
        <v>11.967516740276393</v>
      </c>
      <c r="L115" s="8"/>
      <c r="M115" s="8">
        <v>11</v>
      </c>
      <c r="N115" s="8">
        <f t="shared" si="6"/>
        <v>152.72727272727272</v>
      </c>
      <c r="O115" s="8">
        <f t="shared" si="7"/>
        <v>252</v>
      </c>
      <c r="P115" s="5">
        <f t="shared" si="8"/>
        <v>6.666666666666667</v>
      </c>
      <c r="Q115" s="8">
        <v>10</v>
      </c>
    </row>
    <row r="116" spans="1:17" ht="12.75">
      <c r="A116" s="3">
        <v>1438</v>
      </c>
      <c r="B116" s="6">
        <v>7.842</v>
      </c>
      <c r="C116" s="6">
        <v>6.904</v>
      </c>
      <c r="F116" s="2">
        <v>4.620833333333333</v>
      </c>
      <c r="G116" s="2">
        <v>5.491666666666667</v>
      </c>
      <c r="J116" s="8">
        <v>221.9</v>
      </c>
      <c r="K116" s="12">
        <f t="shared" si="5"/>
        <v>8.481658404686796</v>
      </c>
      <c r="L116" s="8"/>
      <c r="M116" s="8">
        <v>11</v>
      </c>
      <c r="N116" s="8">
        <f t="shared" si="6"/>
        <v>171.0981818181818</v>
      </c>
      <c r="O116" s="8">
        <f t="shared" si="7"/>
        <v>282.31199999999995</v>
      </c>
      <c r="P116" s="5">
        <f t="shared" si="8"/>
        <v>6.666666666666667</v>
      </c>
      <c r="Q116" s="8">
        <v>10</v>
      </c>
    </row>
    <row r="117" spans="1:17" ht="12.75">
      <c r="A117" s="3">
        <v>1439</v>
      </c>
      <c r="B117" s="6">
        <v>7</v>
      </c>
      <c r="C117" s="6">
        <v>6.908</v>
      </c>
      <c r="F117" s="2">
        <v>4.620833333333333</v>
      </c>
      <c r="G117" s="2">
        <v>5.6</v>
      </c>
      <c r="J117" s="8">
        <v>255.56</v>
      </c>
      <c r="K117" s="12">
        <f t="shared" si="5"/>
        <v>6.57379871654406</v>
      </c>
      <c r="L117" s="8"/>
      <c r="M117" s="8">
        <v>10</v>
      </c>
      <c r="N117" s="8">
        <f t="shared" si="6"/>
        <v>168</v>
      </c>
      <c r="O117" s="8">
        <f t="shared" si="7"/>
        <v>252</v>
      </c>
      <c r="P117" s="5">
        <f t="shared" si="8"/>
        <v>6.666666666666667</v>
      </c>
      <c r="Q117" s="8">
        <v>10</v>
      </c>
    </row>
    <row r="118" spans="1:17" ht="12.75">
      <c r="A118" s="3">
        <v>1440</v>
      </c>
      <c r="B118" s="6">
        <v>7</v>
      </c>
      <c r="C118">
        <v>7.058</v>
      </c>
      <c r="F118" s="2">
        <v>4.620833333333333</v>
      </c>
      <c r="G118" s="2">
        <v>5.6</v>
      </c>
      <c r="J118" s="8">
        <v>162.02</v>
      </c>
      <c r="K118" s="12">
        <f t="shared" si="5"/>
        <v>10.36909023577336</v>
      </c>
      <c r="L118" s="8"/>
      <c r="M118" s="8">
        <v>11</v>
      </c>
      <c r="N118" s="8">
        <f t="shared" si="6"/>
        <v>152.72727272727272</v>
      </c>
      <c r="O118" s="8">
        <f t="shared" si="7"/>
        <v>252</v>
      </c>
      <c r="P118" s="5">
        <f t="shared" si="8"/>
        <v>6.666666666666667</v>
      </c>
      <c r="Q118" s="8">
        <v>10</v>
      </c>
    </row>
    <row r="119" spans="1:17" ht="12.75">
      <c r="A119" s="3">
        <v>1441</v>
      </c>
      <c r="B119" s="6">
        <f>B118+0.33333*(B121-B118)</f>
        <v>7.37932954</v>
      </c>
      <c r="C119" s="6">
        <v>6.858</v>
      </c>
      <c r="F119" s="2">
        <v>4.620833333333333</v>
      </c>
      <c r="G119" s="2">
        <v>5.6</v>
      </c>
      <c r="J119" s="8">
        <v>158.99</v>
      </c>
      <c r="K119" s="12">
        <f t="shared" si="5"/>
        <v>11.139311212025913</v>
      </c>
      <c r="L119" s="8"/>
      <c r="M119" s="8">
        <v>11</v>
      </c>
      <c r="N119" s="8">
        <f t="shared" si="6"/>
        <v>161.0035536</v>
      </c>
      <c r="O119" s="8">
        <f t="shared" si="7"/>
        <v>253.00558422857142</v>
      </c>
      <c r="P119" s="5">
        <f t="shared" si="8"/>
        <v>7</v>
      </c>
      <c r="Q119" s="8">
        <v>10.5</v>
      </c>
    </row>
    <row r="120" spans="1:17" ht="12.75">
      <c r="A120" s="3">
        <v>1442</v>
      </c>
      <c r="B120" s="6">
        <f>B118+0.6667*(B121-B118)</f>
        <v>7.7587046</v>
      </c>
      <c r="C120" s="6">
        <v>6.938</v>
      </c>
      <c r="F120" s="2">
        <v>4.620833333333333</v>
      </c>
      <c r="G120" s="2">
        <v>5.804166666666666</v>
      </c>
      <c r="J120" s="8">
        <v>139.36</v>
      </c>
      <c r="K120" s="12">
        <f t="shared" si="5"/>
        <v>13.361718599311134</v>
      </c>
      <c r="L120" s="8"/>
      <c r="M120" s="8">
        <v>11</v>
      </c>
      <c r="N120" s="8">
        <f t="shared" si="6"/>
        <v>169.28082763636363</v>
      </c>
      <c r="O120" s="8">
        <f t="shared" si="7"/>
        <v>242.88118747826084</v>
      </c>
      <c r="P120" s="5">
        <f t="shared" si="8"/>
        <v>7.666666666666667</v>
      </c>
      <c r="Q120" s="8">
        <v>11.5</v>
      </c>
    </row>
    <row r="121" spans="1:17" ht="12.75">
      <c r="A121" s="3">
        <v>1443</v>
      </c>
      <c r="B121" s="6">
        <v>8.138</v>
      </c>
      <c r="C121" s="6">
        <v>7.058</v>
      </c>
      <c r="F121" s="2">
        <v>4.620833333333333</v>
      </c>
      <c r="G121" s="2">
        <v>5.6</v>
      </c>
      <c r="J121" s="8">
        <v>178.33</v>
      </c>
      <c r="K121" s="12">
        <f t="shared" si="5"/>
        <v>10.952279481859472</v>
      </c>
      <c r="L121" s="8"/>
      <c r="M121" s="8">
        <v>11</v>
      </c>
      <c r="N121" s="8">
        <f t="shared" si="6"/>
        <v>177.5563636363636</v>
      </c>
      <c r="O121" s="8">
        <f t="shared" si="7"/>
        <v>244.14</v>
      </c>
      <c r="P121" s="5">
        <f t="shared" si="8"/>
        <v>8</v>
      </c>
      <c r="Q121" s="8">
        <v>12</v>
      </c>
    </row>
    <row r="122" spans="1:17" ht="12.75">
      <c r="A122" s="3">
        <v>1444</v>
      </c>
      <c r="B122" s="6">
        <v>8.158</v>
      </c>
      <c r="C122" s="6">
        <v>6.975</v>
      </c>
      <c r="F122" s="2">
        <v>4.620833333333333</v>
      </c>
      <c r="G122" s="2">
        <v>5.6</v>
      </c>
      <c r="J122" s="8">
        <v>130.42</v>
      </c>
      <c r="K122" s="12">
        <f t="shared" si="5"/>
        <v>15.012421407759547</v>
      </c>
      <c r="L122" s="8"/>
      <c r="M122" s="8">
        <v>11</v>
      </c>
      <c r="N122" s="8">
        <f t="shared" si="6"/>
        <v>177.99272727272725</v>
      </c>
      <c r="O122" s="8">
        <f t="shared" si="7"/>
        <v>244.73999999999998</v>
      </c>
      <c r="P122" s="5">
        <f t="shared" si="8"/>
        <v>8</v>
      </c>
      <c r="Q122" s="8">
        <v>12</v>
      </c>
    </row>
    <row r="123" spans="1:17" ht="12.75">
      <c r="A123" s="3">
        <v>1445</v>
      </c>
      <c r="B123" s="6">
        <v>8.608</v>
      </c>
      <c r="C123" s="6">
        <v>7.133</v>
      </c>
      <c r="F123" s="2">
        <v>4.620833333333333</v>
      </c>
      <c r="G123" s="2">
        <v>5.7</v>
      </c>
      <c r="J123" s="8">
        <v>119.22</v>
      </c>
      <c r="K123" s="12">
        <f t="shared" si="5"/>
        <v>17.3286361348767</v>
      </c>
      <c r="L123" s="8"/>
      <c r="M123" s="8">
        <v>11</v>
      </c>
      <c r="N123" s="8">
        <f t="shared" si="6"/>
        <v>187.8109090909091</v>
      </c>
      <c r="O123" s="8">
        <f t="shared" si="7"/>
        <v>258.24</v>
      </c>
      <c r="P123" s="5">
        <f t="shared" si="8"/>
        <v>8</v>
      </c>
      <c r="Q123" s="8">
        <v>12</v>
      </c>
    </row>
    <row r="124" spans="1:17" ht="12.75">
      <c r="A124" s="3">
        <v>1446</v>
      </c>
      <c r="B124" s="6">
        <f>(B123+B125)/2</f>
        <v>8.004000000000001</v>
      </c>
      <c r="C124" s="6">
        <v>7</v>
      </c>
      <c r="F124" s="2">
        <v>4.620833333333333</v>
      </c>
      <c r="G124" s="2">
        <v>5.7</v>
      </c>
      <c r="J124" s="8">
        <v>144.25</v>
      </c>
      <c r="K124" s="12">
        <f aca="true" t="shared" si="9" ref="K124:K155">(B124*240)/J124</f>
        <v>13.316880415944542</v>
      </c>
      <c r="L124" s="8"/>
      <c r="M124" s="8">
        <v>11</v>
      </c>
      <c r="N124" s="8">
        <f aca="true" t="shared" si="10" ref="N124:N154">(B124*240)/M124</f>
        <v>174.6327272727273</v>
      </c>
      <c r="O124" s="8">
        <f t="shared" si="7"/>
        <v>240.12000000000003</v>
      </c>
      <c r="P124" s="5">
        <f t="shared" si="8"/>
        <v>8</v>
      </c>
      <c r="Q124" s="8">
        <v>12</v>
      </c>
    </row>
    <row r="125" spans="1:17" ht="12.75">
      <c r="A125" s="3">
        <v>1447</v>
      </c>
      <c r="B125" s="6">
        <v>7.4</v>
      </c>
      <c r="C125" s="6">
        <v>7.058</v>
      </c>
      <c r="F125" s="2">
        <v>4.620833333333333</v>
      </c>
      <c r="G125" s="2">
        <v>5.7</v>
      </c>
      <c r="J125" s="8">
        <v>161.01</v>
      </c>
      <c r="K125" s="12">
        <f t="shared" si="9"/>
        <v>11.030370784423328</v>
      </c>
      <c r="L125" s="8"/>
      <c r="M125" s="8">
        <v>11</v>
      </c>
      <c r="N125" s="8">
        <f t="shared" si="10"/>
        <v>161.45454545454547</v>
      </c>
      <c r="O125" s="8">
        <f t="shared" si="7"/>
        <v>222</v>
      </c>
      <c r="P125" s="5">
        <f t="shared" si="8"/>
        <v>8</v>
      </c>
      <c r="Q125" s="8">
        <v>12</v>
      </c>
    </row>
    <row r="126" spans="1:17" ht="12.75">
      <c r="A126" s="3">
        <v>1448</v>
      </c>
      <c r="B126" s="6">
        <v>7.879</v>
      </c>
      <c r="C126" s="6">
        <v>6.558</v>
      </c>
      <c r="F126" s="2">
        <v>4.620833333333333</v>
      </c>
      <c r="G126" s="2">
        <v>5.7</v>
      </c>
      <c r="J126" s="8">
        <v>144.93</v>
      </c>
      <c r="K126" s="12">
        <f t="shared" si="9"/>
        <v>13.047402194162697</v>
      </c>
      <c r="L126" s="8"/>
      <c r="M126" s="8">
        <v>11</v>
      </c>
      <c r="N126" s="8">
        <f t="shared" si="10"/>
        <v>171.90545454545452</v>
      </c>
      <c r="O126" s="8">
        <f t="shared" si="7"/>
        <v>236.36999999999998</v>
      </c>
      <c r="P126" s="5">
        <f t="shared" si="8"/>
        <v>8</v>
      </c>
      <c r="Q126" s="8">
        <v>12</v>
      </c>
    </row>
    <row r="127" spans="1:17" ht="12.75">
      <c r="A127" s="3">
        <v>1449</v>
      </c>
      <c r="B127" s="6">
        <v>7.813</v>
      </c>
      <c r="C127" s="6">
        <v>6.308</v>
      </c>
      <c r="F127" s="2">
        <v>4.620833333333333</v>
      </c>
      <c r="G127" s="2">
        <v>5.7</v>
      </c>
      <c r="J127" s="8">
        <v>118.42</v>
      </c>
      <c r="K127" s="12">
        <f t="shared" si="9"/>
        <v>15.834487417665933</v>
      </c>
      <c r="L127" s="8"/>
      <c r="M127" s="8">
        <v>11</v>
      </c>
      <c r="N127" s="8">
        <f t="shared" si="10"/>
        <v>170.46545454545455</v>
      </c>
      <c r="O127" s="8">
        <f t="shared" si="7"/>
        <v>234.39</v>
      </c>
      <c r="P127" s="5">
        <f t="shared" si="8"/>
        <v>8</v>
      </c>
      <c r="Q127" s="8">
        <v>12</v>
      </c>
    </row>
    <row r="128" spans="1:17" ht="12.75">
      <c r="A128" s="3">
        <v>1450</v>
      </c>
      <c r="B128" s="6">
        <v>7.5</v>
      </c>
      <c r="C128" s="6">
        <v>6.888</v>
      </c>
      <c r="F128" s="2">
        <v>4.620833333333333</v>
      </c>
      <c r="G128" s="2">
        <v>5.7</v>
      </c>
      <c r="J128" s="8">
        <v>128.84</v>
      </c>
      <c r="K128" s="12">
        <f t="shared" si="9"/>
        <v>13.970816516609748</v>
      </c>
      <c r="L128" s="8"/>
      <c r="M128" s="8">
        <v>11</v>
      </c>
      <c r="N128" s="8">
        <f t="shared" si="10"/>
        <v>163.63636363636363</v>
      </c>
      <c r="O128" s="8">
        <f t="shared" si="7"/>
        <v>225</v>
      </c>
      <c r="P128" s="5">
        <f t="shared" si="8"/>
        <v>8</v>
      </c>
      <c r="Q128" s="8">
        <v>12</v>
      </c>
    </row>
    <row r="129" spans="1:17" ht="12.75">
      <c r="A129" s="3">
        <v>1451</v>
      </c>
      <c r="B129" s="6">
        <v>7.8</v>
      </c>
      <c r="C129" s="6">
        <v>6.258</v>
      </c>
      <c r="F129" s="2">
        <v>4.620833333333333</v>
      </c>
      <c r="G129" s="2">
        <v>5.7</v>
      </c>
      <c r="J129" s="8">
        <v>126.94</v>
      </c>
      <c r="K129" s="12">
        <f t="shared" si="9"/>
        <v>14.747124625807468</v>
      </c>
      <c r="L129" s="8"/>
      <c r="M129" s="8">
        <v>11</v>
      </c>
      <c r="N129" s="8">
        <f t="shared" si="10"/>
        <v>170.1818181818182</v>
      </c>
      <c r="O129" s="8">
        <f t="shared" si="7"/>
        <v>234</v>
      </c>
      <c r="P129" s="5">
        <f t="shared" si="8"/>
        <v>8</v>
      </c>
      <c r="Q129" s="8">
        <v>12</v>
      </c>
    </row>
    <row r="130" spans="1:17" ht="12.75">
      <c r="A130" s="3">
        <v>1452</v>
      </c>
      <c r="B130" s="6">
        <v>6.5</v>
      </c>
      <c r="C130" s="6">
        <v>6.758</v>
      </c>
      <c r="F130" s="2">
        <v>4.620833333333333</v>
      </c>
      <c r="G130" s="2">
        <v>5.7</v>
      </c>
      <c r="J130" s="8">
        <v>122.05</v>
      </c>
      <c r="K130" s="12">
        <f t="shared" si="9"/>
        <v>12.781646866038509</v>
      </c>
      <c r="L130" s="8"/>
      <c r="M130" s="8">
        <v>11</v>
      </c>
      <c r="N130" s="8">
        <f t="shared" si="10"/>
        <v>141.8181818181818</v>
      </c>
      <c r="O130" s="8">
        <f t="shared" si="7"/>
        <v>195</v>
      </c>
      <c r="P130" s="5">
        <f t="shared" si="8"/>
        <v>8</v>
      </c>
      <c r="Q130" s="8">
        <v>12</v>
      </c>
    </row>
    <row r="131" spans="1:17" ht="12.75">
      <c r="A131" s="3">
        <v>1453</v>
      </c>
      <c r="B131" s="6">
        <v>6</v>
      </c>
      <c r="C131" s="6">
        <v>5.863</v>
      </c>
      <c r="F131" s="2">
        <v>4.620833333333333</v>
      </c>
      <c r="G131" s="2">
        <v>5.375</v>
      </c>
      <c r="J131" s="8">
        <v>134.4</v>
      </c>
      <c r="K131" s="12">
        <f t="shared" si="9"/>
        <v>10.714285714285714</v>
      </c>
      <c r="L131" s="8"/>
      <c r="M131" s="8">
        <v>11</v>
      </c>
      <c r="N131" s="8">
        <f t="shared" si="10"/>
        <v>130.9090909090909</v>
      </c>
      <c r="O131" s="8">
        <f t="shared" si="7"/>
        <v>180</v>
      </c>
      <c r="P131" s="5">
        <f t="shared" si="8"/>
        <v>8</v>
      </c>
      <c r="Q131" s="8">
        <v>12</v>
      </c>
    </row>
    <row r="132" spans="1:17" ht="12.75">
      <c r="A132" s="3">
        <v>1454</v>
      </c>
      <c r="B132" s="6">
        <f>(B131+B133)/2</f>
        <v>6.6135</v>
      </c>
      <c r="C132" s="6">
        <v>5.821</v>
      </c>
      <c r="F132" s="2">
        <v>4.620833333333333</v>
      </c>
      <c r="G132" s="2">
        <v>5.7</v>
      </c>
      <c r="J132" s="8">
        <v>133.87</v>
      </c>
      <c r="K132" s="12">
        <f t="shared" si="9"/>
        <v>11.85657727646224</v>
      </c>
      <c r="L132" s="8"/>
      <c r="M132" s="8">
        <v>11</v>
      </c>
      <c r="N132" s="8">
        <f t="shared" si="10"/>
        <v>144.29454545454544</v>
      </c>
      <c r="O132" s="8">
        <f t="shared" si="7"/>
        <v>198.405</v>
      </c>
      <c r="P132" s="5">
        <f t="shared" si="8"/>
        <v>8</v>
      </c>
      <c r="Q132" s="8">
        <v>12</v>
      </c>
    </row>
    <row r="133" spans="1:17" ht="12.75">
      <c r="A133" s="3">
        <v>1455</v>
      </c>
      <c r="B133" s="6">
        <v>7.227</v>
      </c>
      <c r="C133" s="6">
        <v>7.05</v>
      </c>
      <c r="F133" s="2">
        <v>4.620833333333333</v>
      </c>
      <c r="G133" s="2">
        <v>5.7</v>
      </c>
      <c r="J133" s="8">
        <v>122.37</v>
      </c>
      <c r="K133" s="12">
        <f t="shared" si="9"/>
        <v>14.174062270164255</v>
      </c>
      <c r="L133" s="8"/>
      <c r="M133" s="8">
        <v>11</v>
      </c>
      <c r="N133" s="8">
        <f t="shared" si="10"/>
        <v>157.68</v>
      </c>
      <c r="O133" s="8">
        <f t="shared" si="7"/>
        <v>216.81</v>
      </c>
      <c r="P133" s="5">
        <f t="shared" si="8"/>
        <v>8</v>
      </c>
      <c r="Q133" s="8">
        <v>12</v>
      </c>
    </row>
    <row r="134" spans="1:17" ht="12.75">
      <c r="A134" s="3">
        <v>1456</v>
      </c>
      <c r="B134" s="6">
        <v>7.283</v>
      </c>
      <c r="C134" s="6">
        <v>6.767</v>
      </c>
      <c r="F134" s="2">
        <v>4.620833333333333</v>
      </c>
      <c r="G134" s="2">
        <v>5.7</v>
      </c>
      <c r="J134" s="8">
        <v>151.34</v>
      </c>
      <c r="K134" s="12">
        <f t="shared" si="9"/>
        <v>11.549623364609488</v>
      </c>
      <c r="L134" s="8"/>
      <c r="M134" s="8">
        <v>11</v>
      </c>
      <c r="N134" s="8">
        <f t="shared" si="10"/>
        <v>158.9018181818182</v>
      </c>
      <c r="O134" s="8">
        <f t="shared" si="7"/>
        <v>218.49</v>
      </c>
      <c r="P134" s="5">
        <f t="shared" si="8"/>
        <v>8</v>
      </c>
      <c r="Q134" s="8">
        <v>12</v>
      </c>
    </row>
    <row r="135" spans="1:17" ht="12.75">
      <c r="A135" s="3">
        <v>1457</v>
      </c>
      <c r="B135" s="6">
        <v>8</v>
      </c>
      <c r="C135" s="6">
        <v>6.025</v>
      </c>
      <c r="F135" s="2">
        <v>4.620833333333333</v>
      </c>
      <c r="G135" s="2">
        <v>5.7</v>
      </c>
      <c r="J135" s="8">
        <v>165.25</v>
      </c>
      <c r="K135" s="12">
        <f t="shared" si="9"/>
        <v>11.61875945537065</v>
      </c>
      <c r="L135" s="8"/>
      <c r="M135" s="8">
        <v>11</v>
      </c>
      <c r="N135" s="8">
        <f t="shared" si="10"/>
        <v>174.54545454545453</v>
      </c>
      <c r="O135" s="8">
        <f t="shared" si="7"/>
        <v>240</v>
      </c>
      <c r="P135" s="5">
        <f t="shared" si="8"/>
        <v>8</v>
      </c>
      <c r="Q135" s="8">
        <v>12</v>
      </c>
    </row>
    <row r="136" spans="1:17" ht="12.75">
      <c r="A136" s="3">
        <v>1458</v>
      </c>
      <c r="B136" s="6">
        <v>8</v>
      </c>
      <c r="C136" s="6">
        <v>7.867</v>
      </c>
      <c r="F136" s="2">
        <v>4.620833333333333</v>
      </c>
      <c r="G136" s="2">
        <v>5.375</v>
      </c>
      <c r="J136" s="8">
        <v>152.79</v>
      </c>
      <c r="K136" s="12">
        <f t="shared" si="9"/>
        <v>12.566267425878658</v>
      </c>
      <c r="L136" s="8"/>
      <c r="M136" s="8">
        <v>11</v>
      </c>
      <c r="N136" s="8">
        <f t="shared" si="10"/>
        <v>174.54545454545453</v>
      </c>
      <c r="O136" s="8">
        <f t="shared" si="7"/>
        <v>240</v>
      </c>
      <c r="P136" s="5">
        <f t="shared" si="8"/>
        <v>8</v>
      </c>
      <c r="Q136" s="8">
        <v>12</v>
      </c>
    </row>
    <row r="137" spans="1:17" ht="12.75">
      <c r="A137" s="3">
        <v>1459</v>
      </c>
      <c r="B137" s="6">
        <v>8</v>
      </c>
      <c r="C137" s="6">
        <v>7.9</v>
      </c>
      <c r="F137" s="2">
        <v>4.5125</v>
      </c>
      <c r="G137" s="2">
        <v>5.804166666666666</v>
      </c>
      <c r="J137" s="8">
        <v>134.53</v>
      </c>
      <c r="K137" s="12">
        <f t="shared" si="9"/>
        <v>14.27190961123913</v>
      </c>
      <c r="L137" s="8"/>
      <c r="M137" s="8">
        <v>11</v>
      </c>
      <c r="N137" s="8">
        <f t="shared" si="10"/>
        <v>174.54545454545453</v>
      </c>
      <c r="O137" s="8">
        <f t="shared" si="7"/>
        <v>240</v>
      </c>
      <c r="P137" s="5">
        <f t="shared" si="8"/>
        <v>8</v>
      </c>
      <c r="Q137" s="8">
        <v>12</v>
      </c>
    </row>
    <row r="138" spans="1:17" ht="12.75">
      <c r="A138" s="3">
        <v>1460</v>
      </c>
      <c r="B138" s="6">
        <v>8</v>
      </c>
      <c r="C138" s="6">
        <v>7.367</v>
      </c>
      <c r="F138" s="2">
        <v>4.3</v>
      </c>
      <c r="G138" s="2">
        <v>5.7</v>
      </c>
      <c r="J138" s="8">
        <v>145.28</v>
      </c>
      <c r="K138" s="12">
        <f t="shared" si="9"/>
        <v>13.215859030837004</v>
      </c>
      <c r="L138" s="8"/>
      <c r="M138" s="8">
        <v>11</v>
      </c>
      <c r="N138" s="8">
        <f t="shared" si="10"/>
        <v>174.54545454545453</v>
      </c>
      <c r="O138" s="8">
        <f t="shared" si="7"/>
        <v>240</v>
      </c>
      <c r="P138" s="5">
        <f t="shared" si="8"/>
        <v>8</v>
      </c>
      <c r="Q138" s="8">
        <v>12</v>
      </c>
    </row>
    <row r="139" spans="1:17" ht="12.75">
      <c r="A139" s="3">
        <v>1461</v>
      </c>
      <c r="B139" s="6">
        <v>8</v>
      </c>
      <c r="C139" s="6">
        <v>7.317</v>
      </c>
      <c r="F139" s="2">
        <v>4</v>
      </c>
      <c r="G139" s="2">
        <v>5.379166666666666</v>
      </c>
      <c r="J139" s="8">
        <v>129.24</v>
      </c>
      <c r="K139" s="12">
        <f t="shared" si="9"/>
        <v>14.856081708449395</v>
      </c>
      <c r="L139" s="8"/>
      <c r="M139" s="8">
        <v>11</v>
      </c>
      <c r="N139" s="8">
        <f t="shared" si="10"/>
        <v>174.54545454545453</v>
      </c>
      <c r="O139" s="8">
        <f t="shared" si="7"/>
        <v>240</v>
      </c>
      <c r="P139" s="5">
        <f t="shared" si="8"/>
        <v>8</v>
      </c>
      <c r="Q139" s="8">
        <v>12</v>
      </c>
    </row>
    <row r="140" spans="1:17" ht="12.75">
      <c r="A140" s="3">
        <v>1462</v>
      </c>
      <c r="B140" s="6">
        <f>B139+0.33333*(B142-B139)</f>
        <v>8</v>
      </c>
      <c r="C140" s="6">
        <f>C139+0.33333*(C142-C139)</f>
        <v>7.6003305</v>
      </c>
      <c r="F140" s="6">
        <f>F139+0.33333*(F142-F139)</f>
        <v>4.066666</v>
      </c>
      <c r="G140" s="6">
        <f>G139+0.33333*(G142-G139)</f>
        <v>5.302778541666667</v>
      </c>
      <c r="J140" s="8">
        <v>120.67</v>
      </c>
      <c r="K140" s="12">
        <f t="shared" si="9"/>
        <v>15.911162675064224</v>
      </c>
      <c r="L140" s="8"/>
      <c r="M140" s="8">
        <v>11</v>
      </c>
      <c r="N140" s="8">
        <f t="shared" si="10"/>
        <v>174.54545454545453</v>
      </c>
      <c r="O140" s="8">
        <f t="shared" si="7"/>
        <v>240</v>
      </c>
      <c r="P140" s="5">
        <f t="shared" si="8"/>
        <v>8</v>
      </c>
      <c r="Q140" s="8">
        <v>12</v>
      </c>
    </row>
    <row r="141" spans="1:17" ht="12.75">
      <c r="A141" s="3">
        <v>1463</v>
      </c>
      <c r="B141" s="6">
        <f>B139+0.6667*(B142-B139)</f>
        <v>8</v>
      </c>
      <c r="C141" s="6">
        <f>C139+0.6667*(C142-C139)</f>
        <v>7.8836949999999995</v>
      </c>
      <c r="F141" s="6">
        <f>F139+0.6667*(F142-F139)</f>
        <v>4.1333400000000005</v>
      </c>
      <c r="G141" s="6">
        <f>G139+0.6667*(G142-G139)</f>
        <v>5.22638125</v>
      </c>
      <c r="J141" s="8">
        <v>103.33</v>
      </c>
      <c r="K141" s="12">
        <f t="shared" si="9"/>
        <v>18.58124455627601</v>
      </c>
      <c r="L141" s="8"/>
      <c r="M141" s="8">
        <v>11</v>
      </c>
      <c r="N141" s="8">
        <f t="shared" si="10"/>
        <v>174.54545454545453</v>
      </c>
      <c r="O141" s="8">
        <f t="shared" si="7"/>
        <v>240</v>
      </c>
      <c r="P141" s="5">
        <f t="shared" si="8"/>
        <v>8</v>
      </c>
      <c r="Q141" s="8">
        <v>12</v>
      </c>
    </row>
    <row r="142" spans="1:17" ht="12.75">
      <c r="A142" s="3">
        <v>1464</v>
      </c>
      <c r="B142" s="6">
        <v>8</v>
      </c>
      <c r="C142" s="6">
        <v>8.167</v>
      </c>
      <c r="F142" s="2">
        <v>4.2</v>
      </c>
      <c r="G142" s="2">
        <v>5.15</v>
      </c>
      <c r="J142" s="8">
        <v>100.59</v>
      </c>
      <c r="K142" s="12">
        <f t="shared" si="9"/>
        <v>19.087384431852072</v>
      </c>
      <c r="L142" s="8"/>
      <c r="M142" s="8">
        <v>11</v>
      </c>
      <c r="N142" s="8">
        <f t="shared" si="10"/>
        <v>174.54545454545453</v>
      </c>
      <c r="O142" s="8">
        <f t="shared" si="7"/>
        <v>240</v>
      </c>
      <c r="P142" s="5">
        <f t="shared" si="8"/>
        <v>8</v>
      </c>
      <c r="Q142" s="8">
        <v>12</v>
      </c>
    </row>
    <row r="143" spans="1:17" ht="12.75">
      <c r="A143" s="3">
        <v>1465</v>
      </c>
      <c r="B143" s="6">
        <v>8</v>
      </c>
      <c r="C143" s="6">
        <f>(C142+C144)/2</f>
        <v>8.4585</v>
      </c>
      <c r="F143" s="6">
        <f>(F142+F144)/2</f>
        <v>4.1</v>
      </c>
      <c r="G143" s="6">
        <f>(G142+G144)/2</f>
        <v>4.975</v>
      </c>
      <c r="J143" s="8">
        <v>115.82</v>
      </c>
      <c r="K143" s="12">
        <f t="shared" si="9"/>
        <v>16.57744776377137</v>
      </c>
      <c r="L143" s="8"/>
      <c r="M143" s="8">
        <v>11</v>
      </c>
      <c r="N143" s="8">
        <f t="shared" si="10"/>
        <v>174.54545454545453</v>
      </c>
      <c r="O143" s="8">
        <f t="shared" si="7"/>
        <v>240</v>
      </c>
      <c r="P143" s="5">
        <f t="shared" si="8"/>
        <v>8</v>
      </c>
      <c r="Q143" s="8">
        <v>12</v>
      </c>
    </row>
    <row r="144" spans="1:17" ht="12.75">
      <c r="A144" s="3">
        <v>1466</v>
      </c>
      <c r="B144" s="6">
        <v>8</v>
      </c>
      <c r="C144" s="6">
        <v>8.75</v>
      </c>
      <c r="F144" s="2">
        <v>4</v>
      </c>
      <c r="G144" s="2">
        <v>4.8</v>
      </c>
      <c r="J144" s="8">
        <v>119.28</v>
      </c>
      <c r="K144" s="12">
        <f t="shared" si="9"/>
        <v>16.096579476861166</v>
      </c>
      <c r="L144" s="8"/>
      <c r="M144" s="8">
        <v>11</v>
      </c>
      <c r="N144" s="8">
        <f t="shared" si="10"/>
        <v>174.54545454545453</v>
      </c>
      <c r="O144" s="8">
        <f t="shared" si="7"/>
        <v>240</v>
      </c>
      <c r="P144" s="5">
        <f t="shared" si="8"/>
        <v>8</v>
      </c>
      <c r="Q144" s="8">
        <v>12</v>
      </c>
    </row>
    <row r="145" spans="1:17" ht="12.75">
      <c r="A145" s="3">
        <v>1467</v>
      </c>
      <c r="B145" s="6">
        <v>8</v>
      </c>
      <c r="C145" s="6">
        <v>8.8</v>
      </c>
      <c r="F145" s="2">
        <v>3.7</v>
      </c>
      <c r="G145" s="2">
        <v>4.8</v>
      </c>
      <c r="J145" s="8">
        <v>128.35</v>
      </c>
      <c r="K145" s="12">
        <f t="shared" si="9"/>
        <v>14.959096221269965</v>
      </c>
      <c r="L145" s="8"/>
      <c r="M145" s="8">
        <v>11</v>
      </c>
      <c r="N145" s="8">
        <f t="shared" si="10"/>
        <v>174.54545454545453</v>
      </c>
      <c r="O145" s="8">
        <f aca="true" t="shared" si="11" ref="O145:O176">(B145*240)/P145</f>
        <v>240</v>
      </c>
      <c r="P145" s="5">
        <f aca="true" t="shared" si="12" ref="P145:P176">Q145/1.5</f>
        <v>8</v>
      </c>
      <c r="Q145" s="8">
        <v>12</v>
      </c>
    </row>
    <row r="146" spans="1:17" ht="12.75">
      <c r="A146" s="3">
        <v>1468</v>
      </c>
      <c r="B146" s="6">
        <v>8.25</v>
      </c>
      <c r="C146" s="6">
        <v>8.425</v>
      </c>
      <c r="F146" s="2">
        <v>4</v>
      </c>
      <c r="G146" s="2">
        <v>4.85</v>
      </c>
      <c r="J146" s="8">
        <v>120.08</v>
      </c>
      <c r="K146" s="12">
        <f t="shared" si="9"/>
        <v>16.489007328447702</v>
      </c>
      <c r="L146" s="8"/>
      <c r="M146" s="8">
        <v>11</v>
      </c>
      <c r="N146" s="8">
        <f t="shared" si="10"/>
        <v>180</v>
      </c>
      <c r="O146" s="8">
        <f t="shared" si="11"/>
        <v>247.5</v>
      </c>
      <c r="P146" s="5">
        <f t="shared" si="12"/>
        <v>8</v>
      </c>
      <c r="Q146" s="8">
        <v>12</v>
      </c>
    </row>
    <row r="147" spans="1:17" ht="12.75">
      <c r="A147" s="3">
        <v>1469</v>
      </c>
      <c r="B147" s="6">
        <v>8.25</v>
      </c>
      <c r="C147" s="6">
        <v>8.7</v>
      </c>
      <c r="F147" s="2">
        <v>4</v>
      </c>
      <c r="G147" s="2">
        <v>5</v>
      </c>
      <c r="J147" s="8">
        <v>122.26</v>
      </c>
      <c r="K147" s="12">
        <f t="shared" si="9"/>
        <v>16.194994274496974</v>
      </c>
      <c r="L147" s="8"/>
      <c r="M147" s="8">
        <v>11</v>
      </c>
      <c r="N147" s="8">
        <f t="shared" si="10"/>
        <v>180</v>
      </c>
      <c r="O147" s="8">
        <f t="shared" si="11"/>
        <v>247.5</v>
      </c>
      <c r="P147" s="5">
        <f t="shared" si="12"/>
        <v>8</v>
      </c>
      <c r="Q147" s="8">
        <v>12</v>
      </c>
    </row>
    <row r="148" spans="1:17" ht="12.75">
      <c r="A148" s="3">
        <v>1470</v>
      </c>
      <c r="B148" s="6">
        <f>(B147+B149)/2</f>
        <v>8.4375</v>
      </c>
      <c r="C148" s="6">
        <f>(C147+C149)/2</f>
        <v>8.087499999999999</v>
      </c>
      <c r="F148" s="6">
        <f>(F147+F149)/2</f>
        <v>4.025</v>
      </c>
      <c r="G148" s="2">
        <v>5</v>
      </c>
      <c r="J148" s="8">
        <v>118.01</v>
      </c>
      <c r="K148" s="12">
        <f t="shared" si="9"/>
        <v>17.159562748919583</v>
      </c>
      <c r="L148" s="8"/>
      <c r="M148" s="8">
        <v>11</v>
      </c>
      <c r="N148" s="8">
        <f t="shared" si="10"/>
        <v>184.0909090909091</v>
      </c>
      <c r="O148" s="8">
        <f t="shared" si="11"/>
        <v>253.125</v>
      </c>
      <c r="P148" s="5">
        <f t="shared" si="12"/>
        <v>8</v>
      </c>
      <c r="Q148" s="8">
        <v>12</v>
      </c>
    </row>
    <row r="149" spans="1:17" ht="12.75">
      <c r="A149" s="3">
        <v>1471</v>
      </c>
      <c r="B149" s="6">
        <v>8.625</v>
      </c>
      <c r="C149" s="6">
        <v>7.475</v>
      </c>
      <c r="F149" s="2">
        <v>4.05</v>
      </c>
      <c r="G149" s="2">
        <v>5</v>
      </c>
      <c r="J149" s="8">
        <v>127.64</v>
      </c>
      <c r="K149" s="12">
        <f t="shared" si="9"/>
        <v>16.21748668129113</v>
      </c>
      <c r="L149" s="8"/>
      <c r="M149" s="8">
        <v>11</v>
      </c>
      <c r="N149" s="8">
        <f t="shared" si="10"/>
        <v>188.1818181818182</v>
      </c>
      <c r="O149" s="8">
        <f t="shared" si="11"/>
        <v>258.75</v>
      </c>
      <c r="P149" s="5">
        <f t="shared" si="12"/>
        <v>8</v>
      </c>
      <c r="Q149" s="8">
        <v>12</v>
      </c>
    </row>
    <row r="150" spans="1:17" ht="12.75">
      <c r="A150" s="3">
        <v>1472</v>
      </c>
      <c r="B150" s="6">
        <v>8.75</v>
      </c>
      <c r="C150" s="6">
        <v>7.45</v>
      </c>
      <c r="F150" s="2">
        <v>4.1</v>
      </c>
      <c r="G150" s="2">
        <v>5</v>
      </c>
      <c r="J150" s="8">
        <v>121.76</v>
      </c>
      <c r="K150" s="12">
        <f t="shared" si="9"/>
        <v>17.24704336399474</v>
      </c>
      <c r="L150" s="8"/>
      <c r="M150" s="8">
        <v>11</v>
      </c>
      <c r="N150" s="8">
        <f t="shared" si="10"/>
        <v>190.9090909090909</v>
      </c>
      <c r="O150" s="8">
        <f t="shared" si="11"/>
        <v>262.5</v>
      </c>
      <c r="P150" s="5">
        <f t="shared" si="12"/>
        <v>8</v>
      </c>
      <c r="Q150" s="8">
        <v>12</v>
      </c>
    </row>
    <row r="151" spans="1:17" ht="12.75">
      <c r="A151" s="3">
        <v>1473</v>
      </c>
      <c r="B151" s="6">
        <f>(B150+B152)/2</f>
        <v>8.65</v>
      </c>
      <c r="C151" s="2">
        <v>7.95</v>
      </c>
      <c r="F151" s="2">
        <v>4.55</v>
      </c>
      <c r="G151" s="2">
        <v>5.7</v>
      </c>
      <c r="J151" s="8">
        <v>107.54</v>
      </c>
      <c r="K151" s="12">
        <f t="shared" si="9"/>
        <v>19.304444857727358</v>
      </c>
      <c r="L151" s="8"/>
      <c r="M151" s="8">
        <v>11</v>
      </c>
      <c r="N151" s="8">
        <f t="shared" si="10"/>
        <v>188.72727272727272</v>
      </c>
      <c r="O151" s="8">
        <f t="shared" si="11"/>
        <v>259.5</v>
      </c>
      <c r="P151" s="5">
        <f t="shared" si="12"/>
        <v>8</v>
      </c>
      <c r="Q151" s="8">
        <v>12</v>
      </c>
    </row>
    <row r="152" spans="1:17" ht="12.75">
      <c r="A152" s="3">
        <v>1474</v>
      </c>
      <c r="B152" s="6">
        <v>8.55</v>
      </c>
      <c r="C152" s="6">
        <v>9</v>
      </c>
      <c r="F152" s="2">
        <v>4.35</v>
      </c>
      <c r="G152" s="2">
        <v>5.8</v>
      </c>
      <c r="J152" s="8">
        <v>137.17</v>
      </c>
      <c r="K152" s="12">
        <f t="shared" si="9"/>
        <v>14.959539257855218</v>
      </c>
      <c r="L152" s="8"/>
      <c r="M152" s="8">
        <v>11</v>
      </c>
      <c r="N152" s="8">
        <f t="shared" si="10"/>
        <v>186.54545454545453</v>
      </c>
      <c r="O152" s="8">
        <f t="shared" si="11"/>
        <v>256.5</v>
      </c>
      <c r="P152" s="5">
        <f t="shared" si="12"/>
        <v>8</v>
      </c>
      <c r="Q152" s="8">
        <v>12</v>
      </c>
    </row>
    <row r="153" spans="1:17" ht="12.75">
      <c r="A153" s="3">
        <v>1475</v>
      </c>
      <c r="B153" s="6">
        <v>8.875</v>
      </c>
      <c r="C153" s="6">
        <v>9.05</v>
      </c>
      <c r="F153" s="2">
        <v>4.35</v>
      </c>
      <c r="G153" s="2">
        <v>6.1</v>
      </c>
      <c r="J153" s="8">
        <v>122.59</v>
      </c>
      <c r="K153" s="12">
        <f t="shared" si="9"/>
        <v>17.37498980340974</v>
      </c>
      <c r="L153" s="8"/>
      <c r="M153" s="8">
        <v>11</v>
      </c>
      <c r="N153" s="8">
        <f t="shared" si="10"/>
        <v>193.63636363636363</v>
      </c>
      <c r="O153" s="8">
        <f t="shared" si="11"/>
        <v>266.25</v>
      </c>
      <c r="P153" s="5">
        <f t="shared" si="12"/>
        <v>8</v>
      </c>
      <c r="Q153" s="8">
        <v>12</v>
      </c>
    </row>
    <row r="154" spans="1:17" ht="12.75">
      <c r="A154" s="3">
        <v>1476</v>
      </c>
      <c r="B154" s="6">
        <f>B153+0.33333*(B156-B153)</f>
        <v>8.875</v>
      </c>
      <c r="C154" s="6">
        <v>8.25</v>
      </c>
      <c r="F154" s="2">
        <v>4.2</v>
      </c>
      <c r="G154" s="2">
        <v>6.3</v>
      </c>
      <c r="J154" s="8">
        <v>121.55</v>
      </c>
      <c r="K154" s="12">
        <f t="shared" si="9"/>
        <v>17.523652817770465</v>
      </c>
      <c r="L154" s="8"/>
      <c r="M154" s="8">
        <v>11.44</v>
      </c>
      <c r="N154" s="8">
        <f t="shared" si="10"/>
        <v>186.1888111888112</v>
      </c>
      <c r="O154" s="8">
        <f t="shared" si="11"/>
        <v>266.25</v>
      </c>
      <c r="P154" s="5">
        <f t="shared" si="12"/>
        <v>8</v>
      </c>
      <c r="Q154" s="8">
        <v>12</v>
      </c>
    </row>
    <row r="155" spans="1:17" ht="12.75">
      <c r="A155" s="3">
        <v>1477</v>
      </c>
      <c r="B155" s="6">
        <f>B153+0.6667*(B156-B153)</f>
        <v>8.875</v>
      </c>
      <c r="C155" s="6">
        <v>8.675</v>
      </c>
      <c r="F155" s="2">
        <v>4.2</v>
      </c>
      <c r="G155" s="2">
        <v>6.2</v>
      </c>
      <c r="J155" s="8">
        <v>125.53</v>
      </c>
      <c r="K155" s="12">
        <f t="shared" si="9"/>
        <v>16.968055444913567</v>
      </c>
      <c r="O155" s="8">
        <f t="shared" si="11"/>
        <v>266.25</v>
      </c>
      <c r="P155" s="5">
        <f t="shared" si="12"/>
        <v>8</v>
      </c>
      <c r="Q155" s="8">
        <v>12</v>
      </c>
    </row>
    <row r="156" spans="1:17" ht="12.75">
      <c r="A156" s="3">
        <v>1478</v>
      </c>
      <c r="B156" s="6">
        <v>8.875</v>
      </c>
      <c r="C156" s="6">
        <v>9</v>
      </c>
      <c r="F156" s="2">
        <v>4.1</v>
      </c>
      <c r="G156" s="2">
        <v>6.3</v>
      </c>
      <c r="J156" s="8">
        <v>157</v>
      </c>
      <c r="K156" s="12">
        <f aca="true" t="shared" si="13" ref="K156:K187">(B156*240)/J156</f>
        <v>13.566878980891719</v>
      </c>
      <c r="O156" s="8">
        <f t="shared" si="11"/>
        <v>266.25</v>
      </c>
      <c r="P156" s="5">
        <f t="shared" si="12"/>
        <v>8</v>
      </c>
      <c r="Q156" s="8">
        <v>12</v>
      </c>
    </row>
    <row r="157" spans="1:17" ht="12.75">
      <c r="A157" s="3">
        <v>1479</v>
      </c>
      <c r="B157" s="6">
        <f>(B156+B158)/2</f>
        <v>9.1875</v>
      </c>
      <c r="C157" s="6">
        <f>(C156+C158)/2</f>
        <v>9.125</v>
      </c>
      <c r="F157" s="6">
        <f>(F156+F158)/2</f>
        <v>4.8</v>
      </c>
      <c r="G157" s="6">
        <f>(G156+G158)/2</f>
        <v>7.025</v>
      </c>
      <c r="J157" s="8">
        <v>186.58</v>
      </c>
      <c r="K157" s="12">
        <f t="shared" si="13"/>
        <v>11.817986922499731</v>
      </c>
      <c r="O157" s="8">
        <f t="shared" si="11"/>
        <v>275.625</v>
      </c>
      <c r="P157" s="5">
        <f t="shared" si="12"/>
        <v>8</v>
      </c>
      <c r="Q157" s="8">
        <v>12</v>
      </c>
    </row>
    <row r="158" spans="1:17" ht="12.75">
      <c r="A158" s="3">
        <v>1480</v>
      </c>
      <c r="B158" s="6">
        <v>9.5</v>
      </c>
      <c r="C158" s="6">
        <v>9.25</v>
      </c>
      <c r="F158" s="2">
        <v>5.5</v>
      </c>
      <c r="G158" s="2">
        <v>7.75</v>
      </c>
      <c r="J158" s="8">
        <v>141.72</v>
      </c>
      <c r="K158" s="12">
        <f t="shared" si="13"/>
        <v>16.08806096528366</v>
      </c>
      <c r="O158" s="8">
        <f t="shared" si="11"/>
        <v>285</v>
      </c>
      <c r="P158" s="5">
        <f t="shared" si="12"/>
        <v>8</v>
      </c>
      <c r="Q158" s="8">
        <v>12</v>
      </c>
    </row>
    <row r="159" spans="1:17" ht="12.75">
      <c r="A159" s="3">
        <v>1481</v>
      </c>
      <c r="B159" s="6">
        <v>9.375</v>
      </c>
      <c r="C159" s="6">
        <v>9.375</v>
      </c>
      <c r="F159" s="2">
        <v>4</v>
      </c>
      <c r="G159" s="2">
        <v>7.4</v>
      </c>
      <c r="J159" s="8">
        <v>171.55</v>
      </c>
      <c r="K159" s="12">
        <f t="shared" si="13"/>
        <v>13.115709705625182</v>
      </c>
      <c r="O159" s="8">
        <f t="shared" si="11"/>
        <v>281.25</v>
      </c>
      <c r="P159" s="5">
        <f t="shared" si="12"/>
        <v>8</v>
      </c>
      <c r="Q159" s="8">
        <v>12</v>
      </c>
    </row>
    <row r="160" spans="1:17" ht="12.75">
      <c r="A160" s="3">
        <v>1482</v>
      </c>
      <c r="B160" s="6">
        <v>10.363</v>
      </c>
      <c r="C160" s="6">
        <v>9.375</v>
      </c>
      <c r="F160" s="2">
        <v>4.4</v>
      </c>
      <c r="G160" s="2">
        <v>8.25</v>
      </c>
      <c r="J160" s="8">
        <v>243.84</v>
      </c>
      <c r="K160" s="12">
        <f t="shared" si="13"/>
        <v>10.199803149606298</v>
      </c>
      <c r="O160" s="8">
        <f t="shared" si="11"/>
        <v>310.89</v>
      </c>
      <c r="P160" s="5">
        <f t="shared" si="12"/>
        <v>8</v>
      </c>
      <c r="Q160" s="8">
        <v>12</v>
      </c>
    </row>
    <row r="161" spans="1:17" ht="12.75">
      <c r="A161" s="3">
        <v>1483</v>
      </c>
      <c r="B161" s="6">
        <v>10.5</v>
      </c>
      <c r="C161" s="6">
        <v>9.625</v>
      </c>
      <c r="F161" s="2">
        <v>4.55</v>
      </c>
      <c r="G161" s="2">
        <v>8.25</v>
      </c>
      <c r="J161" s="8">
        <v>277.57</v>
      </c>
      <c r="K161" s="12">
        <f t="shared" si="13"/>
        <v>9.078790935619844</v>
      </c>
      <c r="O161" s="8">
        <f t="shared" si="11"/>
        <v>315</v>
      </c>
      <c r="P161" s="5">
        <f t="shared" si="12"/>
        <v>8</v>
      </c>
      <c r="Q161" s="8">
        <v>12</v>
      </c>
    </row>
    <row r="162" spans="1:17" ht="12.75">
      <c r="A162" s="3">
        <v>1484</v>
      </c>
      <c r="B162" s="6">
        <v>12</v>
      </c>
      <c r="C162" s="6">
        <v>11</v>
      </c>
      <c r="F162" s="2">
        <v>4.55</v>
      </c>
      <c r="G162" s="2">
        <v>9.2</v>
      </c>
      <c r="J162" s="8">
        <v>168.22</v>
      </c>
      <c r="K162" s="12">
        <f t="shared" si="13"/>
        <v>17.120437522292235</v>
      </c>
      <c r="O162" s="8">
        <f t="shared" si="11"/>
        <v>360</v>
      </c>
      <c r="P162" s="5">
        <f t="shared" si="12"/>
        <v>8</v>
      </c>
      <c r="Q162" s="8">
        <v>12</v>
      </c>
    </row>
    <row r="163" spans="1:17" ht="12.75">
      <c r="A163" s="3">
        <v>1485</v>
      </c>
      <c r="B163" s="6">
        <v>12.75</v>
      </c>
      <c r="C163" s="6">
        <v>12</v>
      </c>
      <c r="F163" s="2">
        <f>(F162+F164)/2</f>
        <v>5.275</v>
      </c>
      <c r="G163" s="2">
        <v>9.2</v>
      </c>
      <c r="J163" s="8">
        <v>143.13</v>
      </c>
      <c r="K163" s="12">
        <f t="shared" si="13"/>
        <v>21.37916579333473</v>
      </c>
      <c r="O163" s="8">
        <f t="shared" si="11"/>
        <v>382.5</v>
      </c>
      <c r="P163" s="5">
        <f t="shared" si="12"/>
        <v>8</v>
      </c>
      <c r="Q163" s="8">
        <v>12</v>
      </c>
    </row>
    <row r="164" spans="1:17" ht="12.75">
      <c r="A164" s="3">
        <v>1486</v>
      </c>
      <c r="B164" s="6">
        <f>(B163+B165)/2</f>
        <v>13.75</v>
      </c>
      <c r="C164" s="6">
        <v>12.75</v>
      </c>
      <c r="F164" s="2">
        <v>6</v>
      </c>
      <c r="G164" s="6">
        <f>(G163+G165)/2</f>
        <v>10.1</v>
      </c>
      <c r="J164" s="8">
        <v>187.03</v>
      </c>
      <c r="K164" s="12">
        <f t="shared" si="13"/>
        <v>17.644228198684704</v>
      </c>
      <c r="O164" s="8">
        <f t="shared" si="11"/>
        <v>412.5</v>
      </c>
      <c r="P164" s="5">
        <f t="shared" si="12"/>
        <v>8</v>
      </c>
      <c r="Q164" s="8">
        <v>12</v>
      </c>
    </row>
    <row r="165" spans="1:17" ht="12.75">
      <c r="A165" s="3">
        <v>1487</v>
      </c>
      <c r="B165" s="6">
        <v>14.75</v>
      </c>
      <c r="C165" s="6">
        <v>14.625</v>
      </c>
      <c r="F165" s="2">
        <v>6</v>
      </c>
      <c r="G165" s="2">
        <v>11</v>
      </c>
      <c r="J165" s="8">
        <v>214.53</v>
      </c>
      <c r="K165" s="12">
        <f t="shared" si="13"/>
        <v>16.50118864494476</v>
      </c>
      <c r="O165" s="8">
        <f t="shared" si="11"/>
        <v>393.3333333333333</v>
      </c>
      <c r="P165" s="5">
        <f t="shared" si="12"/>
        <v>9</v>
      </c>
      <c r="Q165" s="8">
        <v>13.5</v>
      </c>
    </row>
    <row r="166" spans="1:17" ht="12.75">
      <c r="A166" s="3">
        <v>1488</v>
      </c>
      <c r="B166" s="6">
        <v>14.5</v>
      </c>
      <c r="C166" s="6">
        <v>14.5</v>
      </c>
      <c r="F166" s="2">
        <v>5.2</v>
      </c>
      <c r="G166" s="2">
        <v>11.2</v>
      </c>
      <c r="J166" s="8">
        <v>225.57</v>
      </c>
      <c r="K166" s="12">
        <f t="shared" si="13"/>
        <v>15.427583455246708</v>
      </c>
      <c r="O166" s="8">
        <f t="shared" si="11"/>
        <v>386.6666666666667</v>
      </c>
      <c r="P166" s="5">
        <f t="shared" si="12"/>
        <v>9</v>
      </c>
      <c r="Q166" s="8">
        <v>13.5</v>
      </c>
    </row>
    <row r="167" spans="1:17" ht="12.75">
      <c r="A167" s="3">
        <v>1489</v>
      </c>
      <c r="B167" s="6">
        <v>17.571</v>
      </c>
      <c r="C167" s="6">
        <v>16</v>
      </c>
      <c r="F167" s="2">
        <v>7</v>
      </c>
      <c r="G167" s="2">
        <v>13</v>
      </c>
      <c r="J167" s="8">
        <v>275.85</v>
      </c>
      <c r="K167" s="12">
        <f t="shared" si="13"/>
        <v>15.287438825448612</v>
      </c>
      <c r="O167" s="8">
        <f t="shared" si="11"/>
        <v>468.56</v>
      </c>
      <c r="P167" s="5">
        <f t="shared" si="12"/>
        <v>9</v>
      </c>
      <c r="Q167" s="8">
        <v>13.5</v>
      </c>
    </row>
    <row r="168" spans="1:17" ht="12.75">
      <c r="A168" s="3">
        <v>1490</v>
      </c>
      <c r="B168" s="6">
        <v>24</v>
      </c>
      <c r="C168" s="6">
        <v>20</v>
      </c>
      <c r="F168" s="2">
        <v>9</v>
      </c>
      <c r="G168" s="2">
        <v>16</v>
      </c>
      <c r="J168" s="8">
        <v>307.11</v>
      </c>
      <c r="K168" s="12">
        <f t="shared" si="13"/>
        <v>18.755494773859528</v>
      </c>
      <c r="O168" s="8">
        <f t="shared" si="11"/>
        <v>720</v>
      </c>
      <c r="P168" s="5">
        <f t="shared" si="12"/>
        <v>8</v>
      </c>
      <c r="Q168" s="8">
        <v>12</v>
      </c>
    </row>
    <row r="169" spans="1:17" ht="12.75">
      <c r="A169" s="3">
        <v>1491</v>
      </c>
      <c r="B169" s="6">
        <v>14</v>
      </c>
      <c r="C169" s="6">
        <v>13.5</v>
      </c>
      <c r="F169" s="2">
        <v>7.5</v>
      </c>
      <c r="G169" s="2">
        <v>13.5</v>
      </c>
      <c r="J169" s="8">
        <v>285.58</v>
      </c>
      <c r="K169" s="12">
        <f t="shared" si="13"/>
        <v>11.765529799005533</v>
      </c>
      <c r="O169" s="8">
        <f t="shared" si="11"/>
        <v>420</v>
      </c>
      <c r="P169" s="5">
        <f t="shared" si="12"/>
        <v>8</v>
      </c>
      <c r="Q169" s="8">
        <v>12</v>
      </c>
    </row>
    <row r="170" spans="1:17" ht="12.75">
      <c r="A170" s="3">
        <v>1492</v>
      </c>
      <c r="B170" s="6">
        <f>(B169+B171)/2</f>
        <v>14.1665</v>
      </c>
      <c r="C170" s="6">
        <f>(C169+C171)/2</f>
        <v>12.125</v>
      </c>
      <c r="F170" s="6">
        <f>(F169+F171)/2</f>
        <v>7.25</v>
      </c>
      <c r="G170" s="6">
        <f>(G169+G171)/2</f>
        <v>13.25</v>
      </c>
      <c r="J170" s="8">
        <v>228.41</v>
      </c>
      <c r="K170" s="12">
        <f t="shared" si="13"/>
        <v>14.885337769799921</v>
      </c>
      <c r="O170" s="8">
        <f t="shared" si="11"/>
        <v>424.995</v>
      </c>
      <c r="P170" s="5">
        <f t="shared" si="12"/>
        <v>8</v>
      </c>
      <c r="Q170" s="8">
        <v>12</v>
      </c>
    </row>
    <row r="171" spans="1:17" ht="12.75">
      <c r="A171" s="3">
        <v>1493</v>
      </c>
      <c r="B171" s="6">
        <v>14.333</v>
      </c>
      <c r="C171" s="6">
        <v>10.75</v>
      </c>
      <c r="F171" s="2">
        <v>7</v>
      </c>
      <c r="G171" s="2">
        <v>13</v>
      </c>
      <c r="J171" s="8">
        <v>195.36</v>
      </c>
      <c r="K171" s="12">
        <f t="shared" si="13"/>
        <v>17.60810810810811</v>
      </c>
      <c r="O171" s="8">
        <f t="shared" si="11"/>
        <v>429.99</v>
      </c>
      <c r="P171" s="5">
        <f t="shared" si="12"/>
        <v>8</v>
      </c>
      <c r="Q171" s="8">
        <v>12</v>
      </c>
    </row>
    <row r="172" spans="1:17" ht="12.75">
      <c r="A172" s="3">
        <v>1494</v>
      </c>
      <c r="B172" s="6">
        <v>14.667</v>
      </c>
      <c r="C172" s="6">
        <v>11</v>
      </c>
      <c r="F172" s="2">
        <v>6.5</v>
      </c>
      <c r="G172" s="2">
        <v>12.5</v>
      </c>
      <c r="J172" s="8">
        <v>144.11</v>
      </c>
      <c r="K172" s="12">
        <f t="shared" si="13"/>
        <v>24.42634098952189</v>
      </c>
      <c r="O172" s="8">
        <f t="shared" si="11"/>
        <v>440.01</v>
      </c>
      <c r="P172" s="5">
        <f t="shared" si="12"/>
        <v>8</v>
      </c>
      <c r="Q172" s="8">
        <v>12</v>
      </c>
    </row>
    <row r="173" spans="1:17" ht="12.75">
      <c r="A173" s="3">
        <v>1495</v>
      </c>
      <c r="B173" s="6">
        <v>14.667</v>
      </c>
      <c r="C173" s="6">
        <v>12.75</v>
      </c>
      <c r="F173" s="2">
        <v>7</v>
      </c>
      <c r="G173" s="2">
        <v>12</v>
      </c>
      <c r="J173" s="8">
        <v>123.3</v>
      </c>
      <c r="K173" s="12">
        <f t="shared" si="13"/>
        <v>28.548905109489052</v>
      </c>
      <c r="O173" s="8">
        <f t="shared" si="11"/>
        <v>440.01</v>
      </c>
      <c r="P173" s="5">
        <f t="shared" si="12"/>
        <v>8</v>
      </c>
      <c r="Q173" s="8">
        <v>12</v>
      </c>
    </row>
    <row r="174" spans="1:17" ht="12.75">
      <c r="A174" s="3">
        <v>1496</v>
      </c>
      <c r="B174" s="6">
        <v>14.667</v>
      </c>
      <c r="C174" s="6">
        <v>11.5</v>
      </c>
      <c r="F174" s="2">
        <v>6.4</v>
      </c>
      <c r="G174" s="2">
        <v>12</v>
      </c>
      <c r="J174" s="8">
        <v>124.33</v>
      </c>
      <c r="K174" s="12">
        <f t="shared" si="13"/>
        <v>28.312394434167135</v>
      </c>
      <c r="O174" s="8">
        <f t="shared" si="11"/>
        <v>440.01</v>
      </c>
      <c r="P174" s="5">
        <f t="shared" si="12"/>
        <v>8</v>
      </c>
      <c r="Q174" s="8">
        <v>12</v>
      </c>
    </row>
    <row r="175" spans="1:17" ht="12.75">
      <c r="A175" s="3">
        <v>1497</v>
      </c>
      <c r="B175" s="6">
        <v>14.667</v>
      </c>
      <c r="C175" s="6">
        <v>11.063</v>
      </c>
      <c r="F175" s="2">
        <v>6.4</v>
      </c>
      <c r="G175" s="2">
        <v>12</v>
      </c>
      <c r="J175" s="8">
        <v>123.95</v>
      </c>
      <c r="K175" s="12">
        <f t="shared" si="13"/>
        <v>28.39919322307382</v>
      </c>
      <c r="O175" s="8">
        <f t="shared" si="11"/>
        <v>431.0302040816327</v>
      </c>
      <c r="P175" s="5">
        <f t="shared" si="12"/>
        <v>8.166666666666666</v>
      </c>
      <c r="Q175" s="8">
        <v>12.25</v>
      </c>
    </row>
    <row r="176" spans="1:17" ht="12.75">
      <c r="A176" s="3">
        <v>1498</v>
      </c>
      <c r="B176" s="6">
        <v>14.667</v>
      </c>
      <c r="C176" s="6">
        <v>11.65</v>
      </c>
      <c r="F176" s="2">
        <v>6.2</v>
      </c>
      <c r="G176" s="2">
        <v>11.5</v>
      </c>
      <c r="J176" s="8">
        <v>141.26</v>
      </c>
      <c r="K176" s="12">
        <f t="shared" si="13"/>
        <v>24.919156165935156</v>
      </c>
      <c r="O176" s="8">
        <f t="shared" si="11"/>
        <v>431.0302040816327</v>
      </c>
      <c r="P176" s="5">
        <f t="shared" si="12"/>
        <v>8.166666666666666</v>
      </c>
      <c r="Q176" s="8">
        <v>12.25</v>
      </c>
    </row>
    <row r="177" spans="1:17" ht="12.75">
      <c r="A177" s="3">
        <v>1499</v>
      </c>
      <c r="B177" s="6">
        <v>14.667</v>
      </c>
      <c r="C177" s="6">
        <v>12</v>
      </c>
      <c r="F177" s="2">
        <v>6</v>
      </c>
      <c r="G177" s="2">
        <v>11</v>
      </c>
      <c r="J177" s="8">
        <v>140.17</v>
      </c>
      <c r="K177" s="12">
        <f t="shared" si="13"/>
        <v>25.112934294071486</v>
      </c>
      <c r="O177" s="8">
        <f aca="true" t="shared" si="14" ref="O177:O198">(B177*240)/P177</f>
        <v>431.0302040816327</v>
      </c>
      <c r="P177" s="5">
        <f aca="true" t="shared" si="15" ref="P177:P198">Q177/1.5</f>
        <v>8.166666666666666</v>
      </c>
      <c r="Q177" s="8">
        <v>12.25</v>
      </c>
    </row>
    <row r="178" spans="1:17" ht="12.75">
      <c r="A178" s="3">
        <v>1500</v>
      </c>
      <c r="B178" s="6">
        <v>14.667</v>
      </c>
      <c r="C178" s="6">
        <v>11.75</v>
      </c>
      <c r="F178" s="2">
        <v>5.8</v>
      </c>
      <c r="G178" s="2">
        <v>11</v>
      </c>
      <c r="J178" s="5">
        <v>125.56941335536722</v>
      </c>
      <c r="K178" s="12">
        <f t="shared" si="13"/>
        <v>28.032941350438673</v>
      </c>
      <c r="O178" s="8">
        <f t="shared" si="14"/>
        <v>431.0302040816327</v>
      </c>
      <c r="P178" s="5">
        <f t="shared" si="15"/>
        <v>8.166666666666666</v>
      </c>
      <c r="Q178" s="8">
        <v>12.25</v>
      </c>
    </row>
    <row r="179" spans="1:17" ht="12.75">
      <c r="A179" s="3">
        <v>1501</v>
      </c>
      <c r="B179" s="6">
        <v>14.667</v>
      </c>
      <c r="C179" s="6">
        <v>11.5</v>
      </c>
      <c r="F179" s="2">
        <v>5.9</v>
      </c>
      <c r="G179" s="2">
        <v>11</v>
      </c>
      <c r="J179" s="5">
        <v>134.74186659656007</v>
      </c>
      <c r="K179" s="12">
        <f t="shared" si="13"/>
        <v>26.124619532989804</v>
      </c>
      <c r="O179" s="8">
        <f t="shared" si="14"/>
        <v>431.0302040816327</v>
      </c>
      <c r="P179" s="5">
        <f t="shared" si="15"/>
        <v>8.166666666666666</v>
      </c>
      <c r="Q179" s="8">
        <v>12.25</v>
      </c>
    </row>
    <row r="180" spans="1:17" ht="12.75">
      <c r="A180" s="3">
        <v>1502</v>
      </c>
      <c r="B180" s="6">
        <v>14.667</v>
      </c>
      <c r="C180" s="6">
        <v>11.5</v>
      </c>
      <c r="F180" s="2">
        <v>6.25</v>
      </c>
      <c r="G180" s="2">
        <v>10.9</v>
      </c>
      <c r="J180" s="5">
        <v>152.35101479756665</v>
      </c>
      <c r="K180" s="12">
        <f t="shared" si="13"/>
        <v>23.1050643455</v>
      </c>
      <c r="O180" s="8">
        <f t="shared" si="14"/>
        <v>431.0302040816327</v>
      </c>
      <c r="P180" s="5">
        <f t="shared" si="15"/>
        <v>8.166666666666666</v>
      </c>
      <c r="Q180" s="8">
        <v>12.25</v>
      </c>
    </row>
    <row r="181" spans="1:17" ht="12.75">
      <c r="A181" s="3">
        <v>1503</v>
      </c>
      <c r="B181" s="6">
        <v>14.667</v>
      </c>
      <c r="C181" s="6">
        <v>12</v>
      </c>
      <c r="F181" s="2">
        <v>6</v>
      </c>
      <c r="G181" s="2">
        <v>11</v>
      </c>
      <c r="J181" s="5">
        <v>139.49977014947825</v>
      </c>
      <c r="K181" s="12">
        <f t="shared" si="13"/>
        <v>25.233589963826656</v>
      </c>
      <c r="O181" s="8">
        <f t="shared" si="14"/>
        <v>431.0302040816327</v>
      </c>
      <c r="P181" s="5">
        <f t="shared" si="15"/>
        <v>8.166666666666666</v>
      </c>
      <c r="Q181" s="8">
        <v>12.25</v>
      </c>
    </row>
    <row r="182" spans="1:17" ht="12.75">
      <c r="A182" s="3">
        <v>1504</v>
      </c>
      <c r="B182" s="6">
        <v>14.667</v>
      </c>
      <c r="C182" s="6">
        <v>11.75</v>
      </c>
      <c r="F182" s="2">
        <v>6.2</v>
      </c>
      <c r="G182" s="2">
        <v>11.1</v>
      </c>
      <c r="J182" s="5">
        <v>139.20546683692663</v>
      </c>
      <c r="K182" s="12">
        <f t="shared" si="13"/>
        <v>25.28693793415187</v>
      </c>
      <c r="O182" s="8">
        <f t="shared" si="14"/>
        <v>431.0302040816327</v>
      </c>
      <c r="P182" s="5">
        <f t="shared" si="15"/>
        <v>8.166666666666666</v>
      </c>
      <c r="Q182" s="8">
        <v>12.25</v>
      </c>
    </row>
    <row r="183" spans="1:17" ht="12.75">
      <c r="A183" s="3">
        <v>1505</v>
      </c>
      <c r="B183" s="6">
        <v>14.667</v>
      </c>
      <c r="C183" s="6">
        <v>12.1</v>
      </c>
      <c r="F183" s="2">
        <v>6.2</v>
      </c>
      <c r="G183" s="2">
        <v>11.5</v>
      </c>
      <c r="J183" s="5">
        <v>149.604183880418</v>
      </c>
      <c r="K183" s="12">
        <f t="shared" si="13"/>
        <v>23.529288477745244</v>
      </c>
      <c r="O183" s="8">
        <f t="shared" si="14"/>
        <v>431.0302040816327</v>
      </c>
      <c r="P183" s="5">
        <f t="shared" si="15"/>
        <v>8.166666666666666</v>
      </c>
      <c r="Q183" s="8">
        <v>12.25</v>
      </c>
    </row>
    <row r="184" spans="1:17" ht="12.75">
      <c r="A184" s="3">
        <v>1506</v>
      </c>
      <c r="B184" s="6">
        <v>14.667</v>
      </c>
      <c r="C184" s="6">
        <f>(C183+C185)/2</f>
        <v>12.05</v>
      </c>
      <c r="F184" s="6">
        <f>(F183+F185)/2</f>
        <v>6.2</v>
      </c>
      <c r="G184" s="6">
        <f>(G183+G185)/2</f>
        <v>11.5</v>
      </c>
      <c r="J184" s="5">
        <v>135.82097874258275</v>
      </c>
      <c r="K184" s="12">
        <f t="shared" si="13"/>
        <v>25.917056647570604</v>
      </c>
      <c r="O184" s="8">
        <f t="shared" si="14"/>
        <v>431.0302040816327</v>
      </c>
      <c r="P184" s="5">
        <f t="shared" si="15"/>
        <v>8.166666666666666</v>
      </c>
      <c r="Q184" s="8">
        <v>12.25</v>
      </c>
    </row>
    <row r="185" spans="1:17" ht="12.75">
      <c r="A185" s="3">
        <v>1507</v>
      </c>
      <c r="B185" s="6">
        <v>14.667</v>
      </c>
      <c r="C185" s="6">
        <v>12</v>
      </c>
      <c r="F185" s="2">
        <v>6.2</v>
      </c>
      <c r="G185" s="2">
        <v>11.5</v>
      </c>
      <c r="J185" s="5">
        <v>139.00926462855884</v>
      </c>
      <c r="K185" s="12">
        <f t="shared" si="13"/>
        <v>25.322628742809815</v>
      </c>
      <c r="O185" s="8">
        <f t="shared" si="14"/>
        <v>431.0302040816327</v>
      </c>
      <c r="P185" s="5">
        <f t="shared" si="15"/>
        <v>8.166666666666666</v>
      </c>
      <c r="Q185" s="8">
        <v>12.25</v>
      </c>
    </row>
    <row r="186" spans="1:17" ht="12.75">
      <c r="A186" s="3">
        <v>1508</v>
      </c>
      <c r="B186" s="6">
        <v>14.667</v>
      </c>
      <c r="C186" s="6">
        <v>12.25</v>
      </c>
      <c r="F186" s="2">
        <v>6.1</v>
      </c>
      <c r="G186" s="2">
        <v>11.7</v>
      </c>
      <c r="J186" s="5">
        <v>134.88901825283588</v>
      </c>
      <c r="K186" s="12">
        <f t="shared" si="13"/>
        <v>26.096119948044727</v>
      </c>
      <c r="O186" s="8">
        <f t="shared" si="14"/>
        <v>431.0302040816327</v>
      </c>
      <c r="P186" s="5">
        <f t="shared" si="15"/>
        <v>8.166666666666666</v>
      </c>
      <c r="Q186" s="8">
        <v>12.25</v>
      </c>
    </row>
    <row r="187" spans="1:17" ht="12.75">
      <c r="A187" s="3">
        <v>1509</v>
      </c>
      <c r="B187" s="6">
        <v>13</v>
      </c>
      <c r="C187" s="6">
        <v>12.75</v>
      </c>
      <c r="F187" s="2">
        <v>6.2</v>
      </c>
      <c r="G187" s="2">
        <v>11.7</v>
      </c>
      <c r="J187" s="5">
        <v>120.6643581461732</v>
      </c>
      <c r="K187" s="12">
        <f t="shared" si="13"/>
        <v>25.85684826848722</v>
      </c>
      <c r="O187" s="8">
        <f t="shared" si="14"/>
        <v>382.04081632653066</v>
      </c>
      <c r="P187" s="5">
        <f t="shared" si="15"/>
        <v>8.166666666666666</v>
      </c>
      <c r="Q187" s="8">
        <v>12.25</v>
      </c>
    </row>
    <row r="188" spans="1:17" ht="12.75">
      <c r="A188" s="3">
        <v>1510</v>
      </c>
      <c r="B188" s="6">
        <v>13.65</v>
      </c>
      <c r="C188" s="6">
        <v>13.375</v>
      </c>
      <c r="F188" s="2">
        <v>6.2</v>
      </c>
      <c r="G188" s="2">
        <v>12.3</v>
      </c>
      <c r="J188" s="5">
        <v>124.29409900097676</v>
      </c>
      <c r="K188" s="12">
        <f aca="true" t="shared" si="16" ref="K188:K198">(B188*240)/J188</f>
        <v>26.356842572021506</v>
      </c>
      <c r="O188" s="8">
        <f t="shared" si="14"/>
        <v>401.14285714285717</v>
      </c>
      <c r="P188" s="5">
        <f t="shared" si="15"/>
        <v>8.166666666666666</v>
      </c>
      <c r="Q188" s="8">
        <v>12.25</v>
      </c>
    </row>
    <row r="189" spans="1:17" ht="12.75">
      <c r="A189" s="3">
        <v>1511</v>
      </c>
      <c r="B189" s="6">
        <v>13</v>
      </c>
      <c r="C189" s="6">
        <v>13</v>
      </c>
      <c r="F189" s="2">
        <v>6.3</v>
      </c>
      <c r="G189" s="2">
        <v>12</v>
      </c>
      <c r="J189" s="5">
        <v>141.6579944415236</v>
      </c>
      <c r="K189" s="12">
        <f t="shared" si="16"/>
        <v>22.024877680221113</v>
      </c>
      <c r="O189" s="8">
        <f t="shared" si="14"/>
        <v>382.04081632653066</v>
      </c>
      <c r="P189" s="5">
        <f t="shared" si="15"/>
        <v>8.166666666666666</v>
      </c>
      <c r="Q189" s="8">
        <v>12.25</v>
      </c>
    </row>
    <row r="190" spans="1:17" ht="12.75">
      <c r="A190" s="3">
        <v>1512</v>
      </c>
      <c r="B190" s="6">
        <f>(B189+B191)/2</f>
        <v>13</v>
      </c>
      <c r="C190" s="6">
        <f>(C189+C191)/2</f>
        <v>13</v>
      </c>
      <c r="F190" s="6">
        <f>(F189+F191)/2</f>
        <v>6.4</v>
      </c>
      <c r="G190" s="6">
        <f>(G189+G191)/2</f>
        <v>12.5</v>
      </c>
      <c r="J190" s="5">
        <v>152.9396214226699</v>
      </c>
      <c r="K190" s="12">
        <f t="shared" si="16"/>
        <v>20.400207421577477</v>
      </c>
      <c r="O190" s="8">
        <f t="shared" si="14"/>
        <v>382.04081632653066</v>
      </c>
      <c r="P190" s="5">
        <f t="shared" si="15"/>
        <v>8.166666666666666</v>
      </c>
      <c r="Q190" s="8">
        <v>12.25</v>
      </c>
    </row>
    <row r="191" spans="1:17" ht="12.75">
      <c r="A191" s="3">
        <v>1513</v>
      </c>
      <c r="B191" s="6">
        <v>13</v>
      </c>
      <c r="C191" s="6">
        <v>13</v>
      </c>
      <c r="F191" s="2">
        <v>6.5</v>
      </c>
      <c r="G191" s="2">
        <v>13</v>
      </c>
      <c r="J191" s="5">
        <v>169.51870802974574</v>
      </c>
      <c r="K191" s="12">
        <f t="shared" si="16"/>
        <v>18.40504824666625</v>
      </c>
      <c r="O191" s="8">
        <f t="shared" si="14"/>
        <v>346.6666666666667</v>
      </c>
      <c r="P191" s="5">
        <f t="shared" si="15"/>
        <v>9</v>
      </c>
      <c r="Q191" s="8">
        <v>13.5</v>
      </c>
    </row>
    <row r="192" spans="1:17" ht="12.75">
      <c r="A192" s="3">
        <v>1514</v>
      </c>
      <c r="B192" s="6">
        <v>13</v>
      </c>
      <c r="C192" s="6">
        <v>13</v>
      </c>
      <c r="F192" s="2">
        <v>6.4</v>
      </c>
      <c r="G192" s="2">
        <v>13</v>
      </c>
      <c r="J192" s="5">
        <v>158.67853601742692</v>
      </c>
      <c r="K192" s="12">
        <f t="shared" si="16"/>
        <v>19.66239466475381</v>
      </c>
      <c r="O192" s="8">
        <f t="shared" si="14"/>
        <v>328.42105263157896</v>
      </c>
      <c r="P192" s="5">
        <f t="shared" si="15"/>
        <v>9.5</v>
      </c>
      <c r="Q192" s="8">
        <v>14.25</v>
      </c>
    </row>
    <row r="193" spans="1:17" ht="12.75">
      <c r="A193" s="3">
        <v>1515</v>
      </c>
      <c r="B193" s="6">
        <v>13</v>
      </c>
      <c r="C193" s="6">
        <v>13</v>
      </c>
      <c r="F193" s="6">
        <f>(F192+F194)/2</f>
        <v>6.5</v>
      </c>
      <c r="G193" s="6">
        <f>(G192+G194)/2</f>
        <v>13.25</v>
      </c>
      <c r="J193" s="5">
        <v>163.6326417787129</v>
      </c>
      <c r="K193" s="12">
        <f t="shared" si="16"/>
        <v>19.067100341870074</v>
      </c>
      <c r="O193" s="8">
        <f t="shared" si="14"/>
        <v>312</v>
      </c>
      <c r="P193" s="5">
        <f t="shared" si="15"/>
        <v>10</v>
      </c>
      <c r="Q193" s="8">
        <v>15</v>
      </c>
    </row>
    <row r="194" spans="1:17" ht="12.75">
      <c r="A194" s="3">
        <v>1516</v>
      </c>
      <c r="B194" s="6">
        <v>13</v>
      </c>
      <c r="C194" s="6">
        <v>13</v>
      </c>
      <c r="F194" s="2">
        <v>6.6</v>
      </c>
      <c r="G194" s="2">
        <v>13.5</v>
      </c>
      <c r="J194" s="5">
        <v>181.92849770900665</v>
      </c>
      <c r="K194" s="12">
        <f t="shared" si="16"/>
        <v>17.149594699508913</v>
      </c>
      <c r="O194" s="8">
        <f t="shared" si="14"/>
        <v>312</v>
      </c>
      <c r="P194" s="5">
        <f t="shared" si="15"/>
        <v>10</v>
      </c>
      <c r="Q194" s="8">
        <v>15</v>
      </c>
    </row>
    <row r="195" spans="1:17" ht="12.75">
      <c r="A195" s="3">
        <v>1517</v>
      </c>
      <c r="B195" s="6">
        <v>13.125</v>
      </c>
      <c r="C195" s="6">
        <v>13.25</v>
      </c>
      <c r="F195" s="2">
        <v>6.6</v>
      </c>
      <c r="G195" s="2">
        <v>13.5</v>
      </c>
      <c r="J195" s="5">
        <v>167.16428152933258</v>
      </c>
      <c r="K195" s="12">
        <f t="shared" si="16"/>
        <v>18.843738454062414</v>
      </c>
      <c r="O195" s="8">
        <f t="shared" si="14"/>
        <v>315</v>
      </c>
      <c r="P195" s="5">
        <f t="shared" si="15"/>
        <v>10</v>
      </c>
      <c r="Q195" s="8">
        <v>15</v>
      </c>
    </row>
    <row r="196" spans="1:17" ht="12.75">
      <c r="A196" s="3">
        <v>1518</v>
      </c>
      <c r="B196" s="6">
        <v>13.125</v>
      </c>
      <c r="C196" s="6">
        <v>13.125</v>
      </c>
      <c r="F196" s="2">
        <v>6.6</v>
      </c>
      <c r="G196" s="2">
        <v>13.5</v>
      </c>
      <c r="J196" s="5">
        <v>162.01397355967887</v>
      </c>
      <c r="K196" s="12">
        <f t="shared" si="16"/>
        <v>19.442767378578473</v>
      </c>
      <c r="O196" s="8">
        <f t="shared" si="14"/>
        <v>315</v>
      </c>
      <c r="P196" s="5">
        <f t="shared" si="15"/>
        <v>10</v>
      </c>
      <c r="Q196" s="8">
        <v>15</v>
      </c>
    </row>
    <row r="197" spans="1:17" ht="12.75">
      <c r="A197" s="3">
        <v>1519</v>
      </c>
      <c r="B197" s="6">
        <v>13.2</v>
      </c>
      <c r="C197" s="6">
        <v>13.3</v>
      </c>
      <c r="F197" s="2">
        <v>6.6</v>
      </c>
      <c r="G197" s="2">
        <v>13.5</v>
      </c>
      <c r="J197" s="5">
        <v>165.79086607075828</v>
      </c>
      <c r="K197" s="12">
        <f t="shared" si="16"/>
        <v>19.10841094616106</v>
      </c>
      <c r="O197" s="8">
        <f t="shared" si="14"/>
        <v>316.8</v>
      </c>
      <c r="P197" s="5">
        <f t="shared" si="15"/>
        <v>10</v>
      </c>
      <c r="Q197" s="8">
        <v>15</v>
      </c>
    </row>
    <row r="198" spans="1:17" ht="12.75">
      <c r="A198" s="3">
        <v>1520</v>
      </c>
      <c r="B198" s="6">
        <v>13.2</v>
      </c>
      <c r="C198" s="6">
        <v>13</v>
      </c>
      <c r="F198" s="2">
        <v>6.6</v>
      </c>
      <c r="G198" s="2">
        <v>13.5</v>
      </c>
      <c r="J198" s="5">
        <v>180.01552617742095</v>
      </c>
      <c r="K198" s="12">
        <f t="shared" si="16"/>
        <v>17.59848201581046</v>
      </c>
      <c r="O198" s="8">
        <f t="shared" si="14"/>
        <v>316.8</v>
      </c>
      <c r="P198" s="5">
        <f t="shared" si="15"/>
        <v>10</v>
      </c>
      <c r="Q198" s="8">
        <v>15</v>
      </c>
    </row>
    <row r="199" ht="12.75">
      <c r="J199" s="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14"/>
  <sheetViews>
    <sheetView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140625" defaultRowHeight="12.75"/>
  <cols>
    <col min="1" max="1" width="10.28125" style="3" customWidth="1"/>
    <col min="2" max="2" width="13.00390625" style="6" customWidth="1"/>
    <col min="3" max="3" width="15.00390625" style="6" customWidth="1"/>
    <col min="4" max="4" width="13.00390625" style="6" customWidth="1"/>
    <col min="6" max="6" width="14.28125" style="2" customWidth="1"/>
    <col min="7" max="7" width="17.00390625" style="0" customWidth="1"/>
    <col min="8" max="8" width="14.28125" style="0" customWidth="1"/>
    <col min="10" max="10" width="12.140625" style="2" customWidth="1"/>
    <col min="11" max="11" width="19.7109375" style="2" customWidth="1"/>
    <col min="13" max="13" width="12.28125" style="2" customWidth="1"/>
    <col min="14" max="14" width="18.28125" style="2" customWidth="1"/>
    <col min="15" max="15" width="19.140625" style="2" customWidth="1"/>
    <col min="16" max="16" width="13.57421875" style="2" customWidth="1"/>
    <col min="17" max="17" width="14.140625" style="2" customWidth="1"/>
  </cols>
  <sheetData>
    <row r="1" ht="12.75">
      <c r="D1" s="7" t="s">
        <v>94</v>
      </c>
    </row>
    <row r="2" spans="4:17" ht="12.75">
      <c r="D2" s="7" t="s">
        <v>78</v>
      </c>
      <c r="J2" s="4" t="s">
        <v>107</v>
      </c>
      <c r="K2" s="4" t="s">
        <v>108</v>
      </c>
      <c r="L2" s="1"/>
      <c r="M2" s="4" t="s">
        <v>50</v>
      </c>
      <c r="N2" s="4" t="s">
        <v>89</v>
      </c>
      <c r="O2" s="4" t="s">
        <v>89</v>
      </c>
      <c r="P2" s="4" t="s">
        <v>46</v>
      </c>
      <c r="Q2" s="4" t="s">
        <v>46</v>
      </c>
    </row>
    <row r="3" spans="7:17" ht="12.75">
      <c r="G3" s="1" t="s">
        <v>106</v>
      </c>
      <c r="J3" s="4" t="s">
        <v>68</v>
      </c>
      <c r="K3" s="4" t="s">
        <v>76</v>
      </c>
      <c r="L3" s="1"/>
      <c r="M3" s="4" t="s">
        <v>88</v>
      </c>
      <c r="N3" s="4" t="s">
        <v>70</v>
      </c>
      <c r="O3" s="4" t="s">
        <v>69</v>
      </c>
      <c r="P3" s="4" t="s">
        <v>88</v>
      </c>
      <c r="Q3" s="4" t="s">
        <v>88</v>
      </c>
    </row>
    <row r="4" spans="1:17" ht="12.75">
      <c r="A4" s="3" t="s">
        <v>112</v>
      </c>
      <c r="B4" s="7" t="s">
        <v>97</v>
      </c>
      <c r="C4" s="7" t="s">
        <v>97</v>
      </c>
      <c r="D4" s="7" t="s">
        <v>54</v>
      </c>
      <c r="F4" s="1" t="s">
        <v>102</v>
      </c>
      <c r="G4" s="1" t="s">
        <v>102</v>
      </c>
      <c r="H4" s="1" t="s">
        <v>102</v>
      </c>
      <c r="J4" s="4" t="s">
        <v>55</v>
      </c>
      <c r="K4" s="4" t="s">
        <v>61</v>
      </c>
      <c r="L4" s="1"/>
      <c r="M4" s="4" t="s">
        <v>57</v>
      </c>
      <c r="N4" s="4" t="s">
        <v>58</v>
      </c>
      <c r="O4" s="4" t="s">
        <v>58</v>
      </c>
      <c r="P4" s="4" t="s">
        <v>57</v>
      </c>
      <c r="Q4" s="4" t="s">
        <v>57</v>
      </c>
    </row>
    <row r="5" spans="1:17" ht="12.75">
      <c r="A5" s="3" t="s">
        <v>66</v>
      </c>
      <c r="B5" s="7" t="s">
        <v>61</v>
      </c>
      <c r="C5" s="7" t="s">
        <v>61</v>
      </c>
      <c r="D5" s="7" t="s">
        <v>61</v>
      </c>
      <c r="F5" s="1" t="s">
        <v>97</v>
      </c>
      <c r="G5" s="1" t="s">
        <v>97</v>
      </c>
      <c r="H5" s="1" t="s">
        <v>98</v>
      </c>
      <c r="J5" s="4" t="s">
        <v>47</v>
      </c>
      <c r="K5" s="4" t="s">
        <v>82</v>
      </c>
      <c r="L5" s="1"/>
      <c r="M5" s="4" t="s">
        <v>59</v>
      </c>
      <c r="N5" s="4" t="s">
        <v>96</v>
      </c>
      <c r="O5" s="4" t="s">
        <v>96</v>
      </c>
      <c r="P5" s="4" t="s">
        <v>59</v>
      </c>
      <c r="Q5" s="4" t="s">
        <v>59</v>
      </c>
    </row>
    <row r="6" spans="2:17" ht="12.75">
      <c r="B6" s="7" t="s">
        <v>84</v>
      </c>
      <c r="C6" s="7" t="s">
        <v>85</v>
      </c>
      <c r="D6" s="7" t="s">
        <v>101</v>
      </c>
      <c r="F6" s="4" t="s">
        <v>0</v>
      </c>
      <c r="G6" s="4" t="s">
        <v>0</v>
      </c>
      <c r="H6" s="1" t="s">
        <v>0</v>
      </c>
      <c r="J6" s="4" t="s">
        <v>79</v>
      </c>
      <c r="K6" s="4" t="s">
        <v>56</v>
      </c>
      <c r="L6" s="1"/>
      <c r="M6" s="4" t="s">
        <v>79</v>
      </c>
      <c r="N6" s="4" t="s">
        <v>61</v>
      </c>
      <c r="O6" s="4" t="s">
        <v>61</v>
      </c>
      <c r="P6" s="4" t="s">
        <v>81</v>
      </c>
      <c r="Q6" s="4" t="s">
        <v>80</v>
      </c>
    </row>
    <row r="8" spans="1:8" ht="12.75">
      <c r="A8" s="3">
        <v>1330</v>
      </c>
      <c r="B8" s="6">
        <v>1.4083</v>
      </c>
      <c r="D8" s="6">
        <v>1.25</v>
      </c>
      <c r="H8" s="2">
        <v>1.525</v>
      </c>
    </row>
    <row r="9" ht="12.75">
      <c r="H9" s="2"/>
    </row>
    <row r="10" ht="12.75">
      <c r="H10" s="2"/>
    </row>
    <row r="11" ht="12.75">
      <c r="H11" s="2"/>
    </row>
    <row r="12" spans="1:8" ht="12.75">
      <c r="A12" s="3">
        <v>1331</v>
      </c>
      <c r="B12" s="6">
        <v>2.8</v>
      </c>
      <c r="D12" s="6">
        <v>1.55</v>
      </c>
      <c r="H12" s="2">
        <v>1.475</v>
      </c>
    </row>
    <row r="13" spans="1:8" ht="12.75">
      <c r="A13" s="3">
        <v>1332</v>
      </c>
      <c r="B13" s="6">
        <v>2.833</v>
      </c>
      <c r="D13" s="6">
        <v>1.25</v>
      </c>
      <c r="F13" s="2">
        <v>1.55</v>
      </c>
      <c r="H13" s="6">
        <f>(H12+H14)/2</f>
        <v>1.3375</v>
      </c>
    </row>
    <row r="14" spans="1:8" ht="12.75">
      <c r="A14" s="3">
        <v>1333</v>
      </c>
      <c r="B14" s="6">
        <v>2.7</v>
      </c>
      <c r="D14" s="6">
        <v>1.4</v>
      </c>
      <c r="H14" s="2">
        <v>1.2</v>
      </c>
    </row>
    <row r="15" spans="1:8" ht="12.75">
      <c r="A15" s="3">
        <v>1334</v>
      </c>
      <c r="B15" s="6">
        <v>2.7</v>
      </c>
      <c r="D15" s="6">
        <v>1.2</v>
      </c>
      <c r="H15" s="2">
        <v>1.15</v>
      </c>
    </row>
    <row r="16" spans="1:8" ht="12.75">
      <c r="A16" s="3">
        <v>1335</v>
      </c>
      <c r="B16" s="6">
        <v>2.7</v>
      </c>
      <c r="D16" s="6">
        <v>1.7</v>
      </c>
      <c r="H16" s="2">
        <v>1.2</v>
      </c>
    </row>
    <row r="17" ht="12.75">
      <c r="H17" s="2"/>
    </row>
    <row r="18" spans="1:8" ht="12.75">
      <c r="A18" s="3" t="s">
        <v>2</v>
      </c>
      <c r="B18" s="6">
        <f>AVERAGE(B12:B16)</f>
        <v>2.7466</v>
      </c>
      <c r="D18" s="6">
        <f>AVERAGE(D12:D16)</f>
        <v>1.42</v>
      </c>
      <c r="F18" s="6">
        <f>AVERAGE(F12:F16)</f>
        <v>1.55</v>
      </c>
      <c r="H18" s="6">
        <v>0</v>
      </c>
    </row>
    <row r="19" ht="12.75">
      <c r="H19" s="2"/>
    </row>
    <row r="20" spans="1:8" ht="12.75">
      <c r="A20" s="3">
        <v>1336</v>
      </c>
      <c r="B20" s="6">
        <v>3</v>
      </c>
      <c r="D20" s="6">
        <v>1.1</v>
      </c>
      <c r="H20" s="6">
        <f>(H16+H21)/2</f>
        <v>1.2125</v>
      </c>
    </row>
    <row r="21" spans="1:8" ht="12.75">
      <c r="A21" s="3">
        <v>1337</v>
      </c>
      <c r="B21" s="6">
        <v>3.25</v>
      </c>
      <c r="D21" s="6">
        <v>1.1</v>
      </c>
      <c r="H21" s="2">
        <v>1.225</v>
      </c>
    </row>
    <row r="22" spans="1:8" ht="12.75">
      <c r="A22" s="3">
        <v>1338</v>
      </c>
      <c r="B22" s="6">
        <v>2.7</v>
      </c>
      <c r="D22" s="6">
        <v>1.275</v>
      </c>
      <c r="H22" s="6">
        <f>(H21+H23)/2</f>
        <v>1.3375</v>
      </c>
    </row>
    <row r="23" spans="1:8" ht="12.75">
      <c r="A23" s="3">
        <v>1339</v>
      </c>
      <c r="B23" s="2">
        <f>2.1997361479699*D23</f>
        <v>2.63968337756388</v>
      </c>
      <c r="C23" s="2"/>
      <c r="D23" s="6">
        <v>1.2</v>
      </c>
      <c r="H23" s="2">
        <v>1.45</v>
      </c>
    </row>
    <row r="24" spans="1:8" ht="12.75">
      <c r="A24" s="3">
        <v>1340</v>
      </c>
      <c r="B24" s="6">
        <v>2.35</v>
      </c>
      <c r="D24" s="6">
        <v>1.15</v>
      </c>
      <c r="H24" s="2">
        <v>1.4</v>
      </c>
    </row>
    <row r="25" ht="12.75">
      <c r="H25" s="2"/>
    </row>
    <row r="26" spans="1:8" ht="12.75">
      <c r="A26" s="3" t="s">
        <v>3</v>
      </c>
      <c r="B26" s="6">
        <f>AVERAGE(B20:B24)</f>
        <v>2.7879366755127757</v>
      </c>
      <c r="D26" s="6">
        <f>AVERAGE(D20:D24)</f>
        <v>1.1649999999999998</v>
      </c>
      <c r="H26" s="6">
        <v>0</v>
      </c>
    </row>
    <row r="27" ht="12.75">
      <c r="H27" s="2"/>
    </row>
    <row r="28" spans="1:8" ht="12.75">
      <c r="A28" s="3">
        <v>1341</v>
      </c>
      <c r="B28" s="2">
        <f>2.1997361479699*D28</f>
        <v>3.849538258947325</v>
      </c>
      <c r="D28" s="6">
        <v>1.75</v>
      </c>
      <c r="H28" s="2">
        <v>1.6</v>
      </c>
    </row>
    <row r="29" spans="1:8" ht="12.75">
      <c r="A29" s="3">
        <v>1342</v>
      </c>
      <c r="B29" s="2">
        <f>2.1997361479699*D29</f>
        <v>3.3084031665467295</v>
      </c>
      <c r="D29" s="6">
        <v>1.504</v>
      </c>
      <c r="H29" s="6">
        <f>(H28+H30)/2</f>
        <v>1.6604166666666667</v>
      </c>
    </row>
    <row r="30" spans="1:8" ht="12.75">
      <c r="A30" s="3">
        <v>1343</v>
      </c>
      <c r="B30" s="2">
        <f>2.1997361479699*D30</f>
        <v>3.6119667549665757</v>
      </c>
      <c r="D30" s="6">
        <v>1.642</v>
      </c>
      <c r="H30" s="2">
        <v>1.7208333333333332</v>
      </c>
    </row>
    <row r="31" spans="1:8" ht="12.75">
      <c r="A31" s="3">
        <v>1344</v>
      </c>
      <c r="B31" s="2">
        <f>2.1997361479699*D31</f>
        <v>3.0048395781268837</v>
      </c>
      <c r="D31" s="6">
        <v>1.366</v>
      </c>
      <c r="H31" s="2">
        <v>1.8708333333333333</v>
      </c>
    </row>
    <row r="32" spans="1:8" ht="12.75">
      <c r="A32" s="3">
        <v>1345</v>
      </c>
      <c r="B32" s="2">
        <f>2.1997361479699*D32</f>
        <v>3.785745910656198</v>
      </c>
      <c r="D32" s="6">
        <v>1.721</v>
      </c>
      <c r="H32" s="2">
        <v>1.8</v>
      </c>
    </row>
    <row r="33" spans="2:8" ht="12.75">
      <c r="B33" s="2"/>
      <c r="H33" s="2"/>
    </row>
    <row r="34" spans="1:8" ht="12.75">
      <c r="A34" s="3" t="s">
        <v>4</v>
      </c>
      <c r="B34" s="6">
        <f>AVERAGE(B28:B32)</f>
        <v>3.5120987338487426</v>
      </c>
      <c r="D34" s="6">
        <f>AVERAGE(D28:D32)</f>
        <v>1.5966</v>
      </c>
      <c r="H34" s="6">
        <v>0</v>
      </c>
    </row>
    <row r="35" spans="2:8" ht="12.75">
      <c r="B35" s="2"/>
      <c r="H35" s="2"/>
    </row>
    <row r="36" spans="1:8" ht="12.75">
      <c r="A36" s="3">
        <v>1346</v>
      </c>
      <c r="B36" s="6">
        <v>2.617</v>
      </c>
      <c r="D36" s="6">
        <v>1.621</v>
      </c>
      <c r="F36" s="2">
        <v>1.825</v>
      </c>
      <c r="H36" s="2">
        <v>1.8833333333333335</v>
      </c>
    </row>
    <row r="37" spans="1:8" ht="12.75">
      <c r="A37" s="3">
        <v>1347</v>
      </c>
      <c r="B37" s="6">
        <f>(B36+B38)/2</f>
        <v>2.9539026386814853</v>
      </c>
      <c r="D37" s="6">
        <f>(D36+D38)/2</f>
        <v>1.5585</v>
      </c>
      <c r="F37" s="6">
        <f>(F36+F38)/2</f>
        <v>1.7416666666666667</v>
      </c>
      <c r="H37" s="6">
        <f>(H36+H38)/2</f>
        <v>1.8041666666666667</v>
      </c>
    </row>
    <row r="38" spans="1:8" ht="12.75">
      <c r="A38" s="3">
        <v>1348</v>
      </c>
      <c r="B38" s="2">
        <f>2.1997361479699*D38</f>
        <v>3.2908052773629706</v>
      </c>
      <c r="D38" s="6">
        <v>1.496</v>
      </c>
      <c r="F38" s="2">
        <v>1.6583333333333332</v>
      </c>
      <c r="H38" s="2">
        <v>1.725</v>
      </c>
    </row>
    <row r="39" spans="1:8" ht="12.75">
      <c r="A39" s="3">
        <v>1349</v>
      </c>
      <c r="B39" s="6">
        <v>2.613</v>
      </c>
      <c r="D39" s="6">
        <v>1.363</v>
      </c>
      <c r="H39" s="2">
        <v>1.3625</v>
      </c>
    </row>
    <row r="40" spans="1:15" ht="12.75">
      <c r="A40" s="3">
        <v>1350</v>
      </c>
      <c r="B40" s="6">
        <f>(B39+B44)/2</f>
        <v>2.8968375990351776</v>
      </c>
      <c r="D40" s="6">
        <f>(D39+D44)/2</f>
        <v>1.44825</v>
      </c>
      <c r="H40" s="2">
        <f>H39+0.25*(H46-H39)</f>
        <v>1.3885416666666668</v>
      </c>
      <c r="J40" s="12">
        <v>65.67</v>
      </c>
      <c r="K40" s="12">
        <f>(B40*240)/J40</f>
        <v>10.586889352344183</v>
      </c>
      <c r="L40" s="8"/>
      <c r="M40" s="12">
        <v>5</v>
      </c>
      <c r="N40" s="12">
        <f>(B40*240)/M40</f>
        <v>139.0482047536885</v>
      </c>
      <c r="O40" s="12"/>
    </row>
    <row r="41" spans="8:15" ht="12.75">
      <c r="H41" s="2"/>
      <c r="J41" s="12"/>
      <c r="K41" s="12"/>
      <c r="L41" s="8"/>
      <c r="M41" s="12"/>
      <c r="N41" s="12"/>
      <c r="O41" s="12"/>
    </row>
    <row r="42" spans="1:15" ht="12.75">
      <c r="A42" s="3" t="s">
        <v>5</v>
      </c>
      <c r="B42" s="6">
        <f>AVERAGE(B36:B40)</f>
        <v>2.8743091030159262</v>
      </c>
      <c r="D42" s="6">
        <f>AVERAGE(D36:D40)</f>
        <v>1.4973499999999997</v>
      </c>
      <c r="F42" s="6">
        <f>AVERAGE(F36:F40)</f>
        <v>1.7416666666666665</v>
      </c>
      <c r="H42" s="6">
        <v>0</v>
      </c>
      <c r="J42" s="12"/>
      <c r="K42" s="12"/>
      <c r="L42" s="8"/>
      <c r="M42" s="12"/>
      <c r="N42" s="12"/>
      <c r="O42" s="12"/>
    </row>
    <row r="43" spans="8:15" ht="12.75">
      <c r="H43" s="2"/>
      <c r="J43" s="12"/>
      <c r="K43" s="12"/>
      <c r="L43" s="8"/>
      <c r="M43" s="12"/>
      <c r="N43" s="12"/>
      <c r="O43" s="12"/>
    </row>
    <row r="44" spans="1:15" ht="12.75">
      <c r="A44" s="3">
        <v>1351</v>
      </c>
      <c r="B44" s="6">
        <f>(B39+B46)/2</f>
        <v>3.1806751980703547</v>
      </c>
      <c r="D44" s="6">
        <f>(D39+D46)/2</f>
        <v>1.5335</v>
      </c>
      <c r="H44" s="2">
        <f>H39+0.5*(H46-H39)</f>
        <v>1.4145833333333333</v>
      </c>
      <c r="J44" s="12">
        <v>64.24</v>
      </c>
      <c r="K44" s="12">
        <f>(B44*240)/J44</f>
        <v>11.882970852068574</v>
      </c>
      <c r="L44" s="8"/>
      <c r="M44" s="12">
        <v>5</v>
      </c>
      <c r="N44" s="12">
        <f>(B44*240)/M44</f>
        <v>152.67240950737704</v>
      </c>
      <c r="O44" s="12"/>
    </row>
    <row r="45" spans="1:15" ht="12.75">
      <c r="A45" s="3">
        <v>1352</v>
      </c>
      <c r="B45" s="6">
        <f>(B44+B46)/2</f>
        <v>3.464512797105532</v>
      </c>
      <c r="D45" s="6">
        <f>(D44+D46)/2</f>
        <v>1.61875</v>
      </c>
      <c r="H45" s="2">
        <f>H39+0.75*(H46-H39)</f>
        <v>1.4406249999999998</v>
      </c>
      <c r="J45" s="12">
        <v>89.12</v>
      </c>
      <c r="K45" s="12">
        <f>(B45*240)/J45</f>
        <v>9.329926742654035</v>
      </c>
      <c r="L45" s="8"/>
      <c r="M45" s="12">
        <v>5</v>
      </c>
      <c r="N45" s="12">
        <f>(B45*240)/M45</f>
        <v>166.2966142610655</v>
      </c>
      <c r="O45" s="12"/>
    </row>
    <row r="46" spans="1:15" ht="12.75">
      <c r="A46" s="3">
        <v>1353</v>
      </c>
      <c r="B46" s="2">
        <f>2.1997361479699*D46</f>
        <v>3.7483503961407094</v>
      </c>
      <c r="C46" s="2"/>
      <c r="D46" s="6">
        <v>1.704</v>
      </c>
      <c r="H46" s="2">
        <v>1.4666666666666666</v>
      </c>
      <c r="J46" s="12">
        <v>82.01</v>
      </c>
      <c r="K46" s="12">
        <f>(B46*240)/J46</f>
        <v>10.969443910178883</v>
      </c>
      <c r="L46" s="8"/>
      <c r="M46" s="12">
        <v>5</v>
      </c>
      <c r="N46" s="12">
        <f>(B46*240)/M46</f>
        <v>179.92081901475404</v>
      </c>
      <c r="O46" s="12"/>
    </row>
    <row r="47" spans="1:15" ht="12.75">
      <c r="A47" s="3">
        <v>1354</v>
      </c>
      <c r="B47" s="2">
        <f>2.1997361479699*D47</f>
        <v>4.353277836832432</v>
      </c>
      <c r="C47" s="2"/>
      <c r="D47" s="6">
        <v>1.979</v>
      </c>
      <c r="H47" s="2">
        <v>1.4041666666666666</v>
      </c>
      <c r="J47" s="12">
        <v>72.53</v>
      </c>
      <c r="K47" s="12">
        <f>(B47*240)/J47</f>
        <v>14.404890126013838</v>
      </c>
      <c r="L47" s="8"/>
      <c r="M47" s="12">
        <v>5</v>
      </c>
      <c r="N47" s="12">
        <f>(B47*240)/M47</f>
        <v>208.95733616795673</v>
      </c>
      <c r="O47" s="12"/>
    </row>
    <row r="48" spans="1:15" ht="12.75">
      <c r="A48" s="3">
        <v>1355</v>
      </c>
      <c r="B48" s="2">
        <f>2.1997361479699*D48</f>
        <v>3.996920580861308</v>
      </c>
      <c r="C48" s="2"/>
      <c r="D48" s="6">
        <v>1.817</v>
      </c>
      <c r="F48" s="2">
        <v>3.375</v>
      </c>
      <c r="H48" s="2">
        <v>1.5833333333333335</v>
      </c>
      <c r="J48" s="12">
        <v>78.22</v>
      </c>
      <c r="K48" s="12">
        <f>(B48*240)/J48</f>
        <v>12.263627453422577</v>
      </c>
      <c r="L48" s="8"/>
      <c r="M48" s="12">
        <v>6</v>
      </c>
      <c r="N48" s="12">
        <f>(B48*240)/M48</f>
        <v>159.87682323445233</v>
      </c>
      <c r="O48" s="12"/>
    </row>
    <row r="49" spans="2:15" ht="12.75">
      <c r="B49" s="2"/>
      <c r="C49" s="2"/>
      <c r="H49" s="2"/>
      <c r="J49" s="12"/>
      <c r="K49" s="12"/>
      <c r="L49" s="8"/>
      <c r="M49" s="12"/>
      <c r="N49" s="12"/>
      <c r="O49" s="12"/>
    </row>
    <row r="50" spans="1:15" ht="12.75">
      <c r="A50" s="3" t="s">
        <v>6</v>
      </c>
      <c r="B50" s="6">
        <f>AVERAGE(B44:B48)</f>
        <v>3.7487473618020672</v>
      </c>
      <c r="C50" s="2"/>
      <c r="D50" s="6">
        <f>AVERAGE(D44:D48)</f>
        <v>1.73045</v>
      </c>
      <c r="F50" s="6">
        <f>AVERAGE(F44:F48)</f>
        <v>3.375</v>
      </c>
      <c r="H50" s="6">
        <v>0</v>
      </c>
      <c r="J50" s="6">
        <f>AVERAGE(J44:J48)</f>
        <v>77.224</v>
      </c>
      <c r="K50" s="6">
        <f>AVERAGE(K44:K48)</f>
        <v>11.770171816867583</v>
      </c>
      <c r="L50" s="8"/>
      <c r="M50" s="6">
        <f>AVERAGE(M44:M48)</f>
        <v>5.2</v>
      </c>
      <c r="N50" s="6">
        <f>AVERAGE(N44:N48)</f>
        <v>173.54480043712113</v>
      </c>
      <c r="O50" s="12"/>
    </row>
    <row r="51" spans="2:15" ht="12.75">
      <c r="B51" s="2"/>
      <c r="C51" s="2"/>
      <c r="H51" s="2"/>
      <c r="J51" s="12"/>
      <c r="K51" s="12"/>
      <c r="L51" s="8"/>
      <c r="M51" s="12"/>
      <c r="N51" s="12"/>
      <c r="O51" s="12"/>
    </row>
    <row r="52" spans="1:15" ht="12.75">
      <c r="A52" s="3">
        <v>1356</v>
      </c>
      <c r="B52" s="2">
        <f>2.1997361479699*D52</f>
        <v>4.179498681142809</v>
      </c>
      <c r="C52" s="2"/>
      <c r="D52" s="6">
        <v>1.9</v>
      </c>
      <c r="F52" s="6">
        <f>F48+0.33333*(F54-F48)</f>
        <v>3.1708353750000002</v>
      </c>
      <c r="H52" s="2">
        <v>1.5416666666666667</v>
      </c>
      <c r="J52" s="12">
        <v>90.86</v>
      </c>
      <c r="K52" s="12">
        <f>(B52*240)/J52</f>
        <v>11.039838030753623</v>
      </c>
      <c r="L52" s="8"/>
      <c r="M52" s="12">
        <v>6</v>
      </c>
      <c r="N52" s="12">
        <f>(B52*240)/M52</f>
        <v>167.17994724571238</v>
      </c>
      <c r="O52" s="12"/>
    </row>
    <row r="53" spans="1:15" ht="12.75">
      <c r="A53" s="3">
        <v>1357</v>
      </c>
      <c r="B53" s="2">
        <f>2.1997361479699*D53</f>
        <v>3.785745910656198</v>
      </c>
      <c r="C53" s="2"/>
      <c r="D53" s="6">
        <v>1.721</v>
      </c>
      <c r="F53" s="6">
        <f>F48+0.6667*(F54-F48)</f>
        <v>2.96664625</v>
      </c>
      <c r="H53" s="2">
        <v>1.775</v>
      </c>
      <c r="J53" s="12">
        <v>106.74</v>
      </c>
      <c r="K53" s="12">
        <f>(B53*240)/J53</f>
        <v>8.512076246556939</v>
      </c>
      <c r="L53" s="8"/>
      <c r="M53" s="12">
        <v>6</v>
      </c>
      <c r="N53" s="12">
        <f>(B53*240)/M53</f>
        <v>151.42983642624793</v>
      </c>
      <c r="O53" s="12"/>
    </row>
    <row r="54" spans="1:15" ht="12.75">
      <c r="A54" s="3">
        <v>1358</v>
      </c>
      <c r="B54" s="2">
        <f>2.1997361479699*D54</f>
        <v>4.216894195658298</v>
      </c>
      <c r="C54" s="2"/>
      <c r="D54" s="6">
        <v>1.917</v>
      </c>
      <c r="F54" s="2">
        <v>2.7625</v>
      </c>
      <c r="H54" s="6">
        <f>(H53+H55)/2</f>
        <v>1.8020833333333333</v>
      </c>
      <c r="J54" s="12">
        <v>127.48</v>
      </c>
      <c r="K54" s="12">
        <f>(B54*240)/J54</f>
        <v>7.93892851394722</v>
      </c>
      <c r="L54" s="8"/>
      <c r="M54" s="12">
        <v>6</v>
      </c>
      <c r="N54" s="12">
        <f>(B54*240)/M54</f>
        <v>168.67576782633193</v>
      </c>
      <c r="O54" s="12"/>
    </row>
    <row r="55" spans="1:15" ht="12.75">
      <c r="A55" s="3">
        <v>1359</v>
      </c>
      <c r="B55" s="2">
        <f>2.1997361479699*D55</f>
        <v>4.500660158746415</v>
      </c>
      <c r="C55" s="2"/>
      <c r="D55" s="6">
        <v>2.046</v>
      </c>
      <c r="F55" s="2">
        <v>2.275</v>
      </c>
      <c r="H55" s="2">
        <v>1.8291666666666666</v>
      </c>
      <c r="J55" s="12">
        <v>108.28</v>
      </c>
      <c r="K55" s="12">
        <f>(B55*240)/J55</f>
        <v>9.975604341514034</v>
      </c>
      <c r="L55" s="8"/>
      <c r="M55" s="12">
        <v>6</v>
      </c>
      <c r="N55" s="12">
        <f>(B55*240)/M55</f>
        <v>180.02640634985661</v>
      </c>
      <c r="O55" s="12"/>
    </row>
    <row r="56" spans="1:15" ht="12.75">
      <c r="A56" s="3">
        <v>1360</v>
      </c>
      <c r="B56" s="2">
        <f>2.1997361479699*D56</f>
        <v>4.967004222116034</v>
      </c>
      <c r="C56" s="2"/>
      <c r="D56" s="6">
        <v>2.258</v>
      </c>
      <c r="F56" s="2">
        <v>3.5458333333333334</v>
      </c>
      <c r="H56" s="2">
        <v>2.154166666666667</v>
      </c>
      <c r="J56" s="12">
        <v>124.08</v>
      </c>
      <c r="K56" s="12">
        <f>(B56*240)/J56</f>
        <v>9.607358263280531</v>
      </c>
      <c r="L56" s="8"/>
      <c r="M56" s="12">
        <v>6</v>
      </c>
      <c r="N56" s="12">
        <f>(B56*240)/M56</f>
        <v>198.68016888464138</v>
      </c>
      <c r="O56" s="12"/>
    </row>
    <row r="57" spans="2:15" ht="12.75">
      <c r="B57" s="2"/>
      <c r="C57" s="2"/>
      <c r="H57" s="2"/>
      <c r="J57" s="12"/>
      <c r="K57" s="12"/>
      <c r="L57" s="8"/>
      <c r="M57" s="12"/>
      <c r="N57" s="12"/>
      <c r="O57" s="12"/>
    </row>
    <row r="58" spans="1:15" ht="12.75">
      <c r="A58" s="3" t="s">
        <v>7</v>
      </c>
      <c r="B58" s="6">
        <f>AVERAGE(B52:B56)</f>
        <v>4.3299606336639505</v>
      </c>
      <c r="C58" s="2"/>
      <c r="D58" s="6">
        <f>AVERAGE(D52:D56)</f>
        <v>1.9683999999999997</v>
      </c>
      <c r="F58" s="6">
        <f>AVERAGE(F52:F56)</f>
        <v>2.944162991666667</v>
      </c>
      <c r="H58" s="6">
        <v>0</v>
      </c>
      <c r="J58" s="6">
        <f>AVERAGE(J52:J56)</f>
        <v>111.48800000000001</v>
      </c>
      <c r="K58" s="6">
        <f>AVERAGE(K52:K56)</f>
        <v>9.41476107921047</v>
      </c>
      <c r="L58" s="8"/>
      <c r="M58" s="6">
        <f>AVERAGE(M52:M56)</f>
        <v>6</v>
      </c>
      <c r="N58" s="6">
        <f>AVERAGE(N52:N56)</f>
        <v>173.19842534655805</v>
      </c>
      <c r="O58" s="12"/>
    </row>
    <row r="59" spans="2:15" ht="12.75">
      <c r="B59" s="2"/>
      <c r="C59" s="2"/>
      <c r="H59" s="2"/>
      <c r="J59" s="12"/>
      <c r="K59" s="12"/>
      <c r="L59" s="8"/>
      <c r="M59" s="12"/>
      <c r="N59" s="12"/>
      <c r="O59" s="12"/>
    </row>
    <row r="60" spans="1:15" ht="12.75">
      <c r="A60" s="3">
        <v>1361</v>
      </c>
      <c r="B60" s="6">
        <v>4.958</v>
      </c>
      <c r="D60" s="6">
        <v>2.583</v>
      </c>
      <c r="F60" s="2">
        <v>2.879166666666667</v>
      </c>
      <c r="H60" s="2">
        <v>2.8</v>
      </c>
      <c r="J60" s="12">
        <v>145.08</v>
      </c>
      <c r="K60" s="12">
        <f>(B60*240)/J60</f>
        <v>8.201819685690653</v>
      </c>
      <c r="L60" s="8"/>
      <c r="M60" s="12">
        <v>6</v>
      </c>
      <c r="N60" s="12">
        <f>(B60*240)/M60</f>
        <v>198.32000000000002</v>
      </c>
      <c r="O60" s="12"/>
    </row>
    <row r="61" spans="1:15" ht="12.75">
      <c r="A61" s="3">
        <v>1362</v>
      </c>
      <c r="B61" s="6">
        <v>5.2</v>
      </c>
      <c r="D61" s="6">
        <v>2.483</v>
      </c>
      <c r="F61" s="2">
        <v>3.2416666666666667</v>
      </c>
      <c r="H61" s="2">
        <v>2.4833333333333334</v>
      </c>
      <c r="J61" s="12">
        <v>89.2</v>
      </c>
      <c r="K61" s="12">
        <f>(B61*240)/J61</f>
        <v>13.991031390134529</v>
      </c>
      <c r="L61" s="8"/>
      <c r="M61" s="12">
        <v>6.75</v>
      </c>
      <c r="N61" s="12">
        <f>(B61*240)/M61</f>
        <v>184.88888888888889</v>
      </c>
      <c r="O61" s="12"/>
    </row>
    <row r="62" spans="1:15" ht="12.75">
      <c r="A62" s="3">
        <v>1363</v>
      </c>
      <c r="B62" s="6">
        <v>4.375</v>
      </c>
      <c r="D62" s="6">
        <v>2.483</v>
      </c>
      <c r="F62" s="2">
        <f>F61+0.2*(F69-F61)</f>
        <v>3.475</v>
      </c>
      <c r="H62" s="2">
        <v>2.4833333333333334</v>
      </c>
      <c r="J62" s="12">
        <v>98.55</v>
      </c>
      <c r="K62" s="12">
        <f>(B62*240)/J62</f>
        <v>10.654490106544902</v>
      </c>
      <c r="L62" s="8"/>
      <c r="M62" s="12">
        <v>7</v>
      </c>
      <c r="N62" s="12">
        <f>(B62*240)/M62</f>
        <v>150</v>
      </c>
      <c r="O62" s="12"/>
    </row>
    <row r="63" spans="1:15" ht="12.75">
      <c r="A63" s="3">
        <v>1364</v>
      </c>
      <c r="B63" s="6">
        <f>B62+0.33333*(B68-B62)</f>
        <v>4.70966332</v>
      </c>
      <c r="D63" s="6">
        <f>D62+0.33333*(D68-D62)</f>
        <v>2.5149996800000003</v>
      </c>
      <c r="F63" s="2">
        <f>F61+0.4*(F69-F61)</f>
        <v>3.708333333333334</v>
      </c>
      <c r="H63" s="6">
        <f>H62+0.33333*(H68-H62)</f>
        <v>2.6944423333333334</v>
      </c>
      <c r="J63" s="12">
        <v>136.92</v>
      </c>
      <c r="K63" s="12">
        <f>(B63*240)/J63</f>
        <v>8.255325714285714</v>
      </c>
      <c r="L63" s="8"/>
      <c r="M63" s="12">
        <v>7</v>
      </c>
      <c r="N63" s="12">
        <f>(B63*240)/M63</f>
        <v>161.47417097142855</v>
      </c>
      <c r="O63" s="12"/>
    </row>
    <row r="64" spans="1:15" ht="12.75">
      <c r="A64" s="3">
        <v>1365</v>
      </c>
      <c r="B64" s="6">
        <f>B62+0.6667*(B68-B62)</f>
        <v>5.0443668</v>
      </c>
      <c r="D64" s="6">
        <f>D62+0.6667*(D68-D62)</f>
        <v>2.5470032000000002</v>
      </c>
      <c r="F64" s="2">
        <f>F61+0.6*(F69-F61)</f>
        <v>3.9416666666666673</v>
      </c>
      <c r="H64" s="6">
        <f>H62+0.6667*(H68-H62)</f>
        <v>2.9055766666666667</v>
      </c>
      <c r="J64" s="12">
        <v>131.57</v>
      </c>
      <c r="K64" s="12">
        <f>(B64*240)/J64</f>
        <v>9.201550748650908</v>
      </c>
      <c r="L64" s="8"/>
      <c r="M64" s="12">
        <v>7.5</v>
      </c>
      <c r="N64" s="12">
        <f>(B64*240)/M64</f>
        <v>161.4197376</v>
      </c>
      <c r="O64" s="12"/>
    </row>
    <row r="65" spans="8:15" ht="12.75">
      <c r="H65" s="6"/>
      <c r="J65" s="12"/>
      <c r="K65" s="12"/>
      <c r="L65" s="8"/>
      <c r="M65" s="12"/>
      <c r="N65" s="12"/>
      <c r="O65" s="12"/>
    </row>
    <row r="66" spans="1:15" ht="12.75">
      <c r="A66" s="3" t="s">
        <v>8</v>
      </c>
      <c r="B66" s="6">
        <f>AVERAGE(B60:B64)</f>
        <v>4.857406024</v>
      </c>
      <c r="D66" s="6">
        <f>AVERAGE(D60:D64)</f>
        <v>2.5222005760000004</v>
      </c>
      <c r="F66" s="6">
        <f>AVERAGE(F60:F64)</f>
        <v>3.4491666666666667</v>
      </c>
      <c r="H66" s="6">
        <v>0</v>
      </c>
      <c r="J66" s="6">
        <f>AVERAGE(J60:J64)</f>
        <v>120.26399999999998</v>
      </c>
      <c r="K66" s="6">
        <f>AVERAGE(K60:K64)</f>
        <v>10.060843529061342</v>
      </c>
      <c r="L66" s="8"/>
      <c r="M66" s="6">
        <f>AVERAGE(M60:M64)</f>
        <v>6.85</v>
      </c>
      <c r="N66" s="6">
        <f>AVERAGE(N60:N64)</f>
        <v>171.22055949206347</v>
      </c>
      <c r="O66" s="12"/>
    </row>
    <row r="67" spans="8:15" ht="12.75">
      <c r="H67" s="6"/>
      <c r="J67" s="12"/>
      <c r="K67" s="12"/>
      <c r="L67" s="8"/>
      <c r="M67" s="12"/>
      <c r="N67" s="12"/>
      <c r="O67" s="12"/>
    </row>
    <row r="68" spans="1:15" ht="12.75">
      <c r="A68" s="3">
        <v>1366</v>
      </c>
      <c r="B68" s="6">
        <v>5.379</v>
      </c>
      <c r="D68" s="6">
        <v>2.579</v>
      </c>
      <c r="F68" s="2">
        <f>F61+0.8*(F69-F61)</f>
        <v>4.175000000000001</v>
      </c>
      <c r="H68" s="2">
        <v>3.1166666666666667</v>
      </c>
      <c r="J68" s="12">
        <v>124.59</v>
      </c>
      <c r="K68" s="12">
        <f>(B68*240)/J68</f>
        <v>10.361666265350348</v>
      </c>
      <c r="L68" s="8"/>
      <c r="M68" s="12">
        <v>8</v>
      </c>
      <c r="N68" s="12">
        <f>(B68*240)/M68</f>
        <v>161.36999999999998</v>
      </c>
      <c r="O68" s="12"/>
    </row>
    <row r="69" spans="1:15" ht="12.75">
      <c r="A69" s="3">
        <v>1367</v>
      </c>
      <c r="B69" s="6">
        <v>5.163</v>
      </c>
      <c r="D69" s="6">
        <v>2.796</v>
      </c>
      <c r="F69" s="2">
        <v>4.408333333333334</v>
      </c>
      <c r="H69" s="2">
        <v>2.904166666666667</v>
      </c>
      <c r="J69" s="12">
        <v>136.52</v>
      </c>
      <c r="K69" s="12">
        <f>(B69*240)/J69</f>
        <v>9.076472311749194</v>
      </c>
      <c r="L69" s="8"/>
      <c r="M69" s="12">
        <v>8</v>
      </c>
      <c r="N69" s="12">
        <f>(B69*240)/M69</f>
        <v>154.89000000000001</v>
      </c>
      <c r="O69" s="12"/>
    </row>
    <row r="70" spans="1:15" ht="12.75">
      <c r="A70" s="3">
        <v>1368</v>
      </c>
      <c r="B70" s="6">
        <v>4.838</v>
      </c>
      <c r="D70" s="6">
        <v>2.904</v>
      </c>
      <c r="F70" s="2">
        <v>3.7625</v>
      </c>
      <c r="H70" s="2">
        <v>3.0083333333333333</v>
      </c>
      <c r="J70" s="12">
        <v>142.87</v>
      </c>
      <c r="K70" s="12">
        <f>(B70*240)/J70</f>
        <v>8.12710856022958</v>
      </c>
      <c r="L70" s="8"/>
      <c r="M70" s="12">
        <v>8</v>
      </c>
      <c r="N70" s="12">
        <f>(B70*240)/M70</f>
        <v>145.14000000000001</v>
      </c>
      <c r="O70" s="12"/>
    </row>
    <row r="71" spans="1:15" ht="12.75">
      <c r="A71" s="3">
        <v>1369</v>
      </c>
      <c r="B71" s="6">
        <v>5.592</v>
      </c>
      <c r="D71" s="6">
        <v>3.225</v>
      </c>
      <c r="F71" s="2">
        <v>4.8375</v>
      </c>
      <c r="H71" s="2">
        <v>3.333333333333333</v>
      </c>
      <c r="J71" s="12">
        <v>117.75</v>
      </c>
      <c r="K71" s="12">
        <f>(B71*240)/J71</f>
        <v>11.397707006369426</v>
      </c>
      <c r="L71" s="8"/>
      <c r="M71" s="12">
        <v>8</v>
      </c>
      <c r="N71" s="12">
        <f>(B71*240)/M71</f>
        <v>167.76</v>
      </c>
      <c r="O71" s="12"/>
    </row>
    <row r="72" spans="1:15" ht="12.75">
      <c r="A72" s="3">
        <v>1370</v>
      </c>
      <c r="B72" s="6">
        <v>5.913</v>
      </c>
      <c r="D72" s="6">
        <v>3.333</v>
      </c>
      <c r="F72" s="2">
        <v>5.1625</v>
      </c>
      <c r="H72" s="2">
        <v>3.979166666666667</v>
      </c>
      <c r="J72" s="12">
        <v>162.76</v>
      </c>
      <c r="K72" s="12">
        <f>(B72*240)/J72</f>
        <v>8.719095600884739</v>
      </c>
      <c r="L72" s="8"/>
      <c r="M72" s="12">
        <v>8</v>
      </c>
      <c r="N72" s="12">
        <f>(B72*240)/M72</f>
        <v>177.39000000000001</v>
      </c>
      <c r="O72" s="12"/>
    </row>
    <row r="73" spans="8:15" ht="12.75">
      <c r="H73" s="2"/>
      <c r="J73" s="12"/>
      <c r="K73" s="12"/>
      <c r="L73" s="8"/>
      <c r="M73" s="12"/>
      <c r="N73" s="12"/>
      <c r="O73" s="12"/>
    </row>
    <row r="74" spans="1:15" ht="12.75">
      <c r="A74" s="3" t="s">
        <v>9</v>
      </c>
      <c r="B74" s="6">
        <f>AVERAGE(B68:B72)</f>
        <v>5.377</v>
      </c>
      <c r="D74" s="6">
        <f>AVERAGE(D68:D72)</f>
        <v>2.9674</v>
      </c>
      <c r="F74" s="6">
        <f>AVERAGE(F68:F72)</f>
        <v>4.469166666666668</v>
      </c>
      <c r="H74" s="6">
        <v>0</v>
      </c>
      <c r="J74" s="6">
        <f>AVERAGE(J68:J72)</f>
        <v>136.898</v>
      </c>
      <c r="K74" s="6">
        <f>AVERAGE(K68:K72)</f>
        <v>9.53640994891666</v>
      </c>
      <c r="L74" s="8"/>
      <c r="M74" s="6">
        <f>AVERAGE(M68:M72)</f>
        <v>8</v>
      </c>
      <c r="N74" s="6">
        <f>AVERAGE(N68:N72)</f>
        <v>161.31</v>
      </c>
      <c r="O74" s="12"/>
    </row>
    <row r="75" spans="8:15" ht="12.75">
      <c r="H75" s="2"/>
      <c r="J75" s="12"/>
      <c r="K75" s="12"/>
      <c r="L75" s="8"/>
      <c r="M75" s="12"/>
      <c r="N75" s="12"/>
      <c r="O75" s="12"/>
    </row>
    <row r="76" spans="1:15" ht="12.75">
      <c r="A76" s="3">
        <v>1371</v>
      </c>
      <c r="B76" s="6">
        <f>B72+0.33333*(B78-B72)</f>
        <v>5.60866971</v>
      </c>
      <c r="D76" s="6">
        <f>D72+0.33333*(D78-D72)</f>
        <v>3.5483311800000004</v>
      </c>
      <c r="F76" s="6">
        <f>F72+0.33333*(F78-F72)</f>
        <v>5.341664875</v>
      </c>
      <c r="H76" s="6">
        <f>H72+0.33333*(H78-H72)</f>
        <v>3.870834416666667</v>
      </c>
      <c r="J76" s="12">
        <v>163.26</v>
      </c>
      <c r="K76" s="12">
        <f>(B76*240)/J76</f>
        <v>8.24501243660419</v>
      </c>
      <c r="L76" s="8"/>
      <c r="M76" s="12">
        <v>8</v>
      </c>
      <c r="N76" s="12">
        <f>(B76*240)/M76</f>
        <v>168.2600913</v>
      </c>
      <c r="O76" s="12"/>
    </row>
    <row r="77" spans="1:15" ht="12.75">
      <c r="A77" s="3">
        <v>1372</v>
      </c>
      <c r="B77" s="6">
        <f>B72+0.6667*(B78-B72)</f>
        <v>5.3043029</v>
      </c>
      <c r="D77" s="6">
        <f>D72+0.6667*(D78-D72)</f>
        <v>3.7636882000000003</v>
      </c>
      <c r="F77" s="6">
        <f>F72+0.6667*(F78-F72)</f>
        <v>5.52085125</v>
      </c>
      <c r="H77" s="6">
        <f>H72+0.6667*(H78-H72)</f>
        <v>3.7624891666666667</v>
      </c>
      <c r="J77" s="12">
        <v>132.96</v>
      </c>
      <c r="K77" s="12">
        <f>(B77*240)/J77</f>
        <v>9.574553971119133</v>
      </c>
      <c r="L77" s="8"/>
      <c r="M77" s="12">
        <v>8</v>
      </c>
      <c r="N77" s="12">
        <f>(B77*240)/M77</f>
        <v>159.129087</v>
      </c>
      <c r="O77" s="12"/>
    </row>
    <row r="78" spans="1:15" ht="12.75">
      <c r="A78" s="3">
        <v>1373</v>
      </c>
      <c r="B78" s="6">
        <v>5</v>
      </c>
      <c r="D78" s="6">
        <v>3.979</v>
      </c>
      <c r="F78" s="2">
        <v>5.7</v>
      </c>
      <c r="H78" s="2">
        <v>3.654166666666667</v>
      </c>
      <c r="J78" s="12">
        <v>137.2</v>
      </c>
      <c r="K78" s="12">
        <f>(B78*240)/J78</f>
        <v>8.746355685131196</v>
      </c>
      <c r="L78" s="8"/>
      <c r="M78" s="12">
        <v>8</v>
      </c>
      <c r="N78" s="12">
        <f>(B78*240)/M78</f>
        <v>150</v>
      </c>
      <c r="O78" s="12"/>
    </row>
    <row r="79" spans="1:15" ht="12.75">
      <c r="A79" s="3">
        <v>1374</v>
      </c>
      <c r="B79" s="6">
        <f>(B78+B80)/2</f>
        <v>5.25</v>
      </c>
      <c r="D79" s="6">
        <f>(D78+D80)/2</f>
        <v>3.87175</v>
      </c>
      <c r="F79" s="2">
        <f>F78+0.25*(F85-F78)</f>
        <v>5.8875</v>
      </c>
      <c r="H79" s="2">
        <f>H78+0.2*(H86-H78)</f>
        <v>3.7425</v>
      </c>
      <c r="J79" s="12">
        <v>136.15</v>
      </c>
      <c r="K79" s="12">
        <f>(B79*240)/J79</f>
        <v>9.254498714652955</v>
      </c>
      <c r="L79" s="8"/>
      <c r="M79" s="12">
        <v>8</v>
      </c>
      <c r="N79" s="12">
        <f>(B79*240)/M79</f>
        <v>157.5</v>
      </c>
      <c r="O79" s="12"/>
    </row>
    <row r="80" spans="1:15" ht="12.75">
      <c r="A80" s="3">
        <v>1375</v>
      </c>
      <c r="B80" s="6">
        <f>(B78+B85)/2</f>
        <v>5.5</v>
      </c>
      <c r="D80" s="6">
        <f>(D78+D85)/2</f>
        <v>3.7645</v>
      </c>
      <c r="F80" s="2">
        <f>F78+0.5*(F85-F78)</f>
        <v>6.075</v>
      </c>
      <c r="H80" s="2">
        <f>H78+0.4*(H86-H78)</f>
        <v>3.8308333333333335</v>
      </c>
      <c r="J80" s="12">
        <v>164.85</v>
      </c>
      <c r="K80" s="12">
        <f>(B80*240)/J80</f>
        <v>8.007279344858963</v>
      </c>
      <c r="L80" s="8"/>
      <c r="M80" s="12">
        <v>8</v>
      </c>
      <c r="N80" s="12">
        <f>(B80*240)/M80</f>
        <v>165</v>
      </c>
      <c r="O80" s="12"/>
    </row>
    <row r="81" spans="8:15" ht="12.75">
      <c r="H81" s="2"/>
      <c r="J81" s="12"/>
      <c r="K81" s="12"/>
      <c r="L81" s="8"/>
      <c r="M81" s="12"/>
      <c r="N81" s="12"/>
      <c r="O81" s="12"/>
    </row>
    <row r="82" spans="1:15" ht="12.75">
      <c r="A82" s="3" t="s">
        <v>10</v>
      </c>
      <c r="B82" s="6">
        <f>AVERAGE(B76:B80)</f>
        <v>5.332594522</v>
      </c>
      <c r="D82" s="6">
        <f>AVERAGE(D76:D80)</f>
        <v>3.7854538760000005</v>
      </c>
      <c r="F82" s="6">
        <f>AVERAGE(F76:F80)</f>
        <v>5.705003225</v>
      </c>
      <c r="H82" s="6">
        <v>0</v>
      </c>
      <c r="J82" s="6">
        <f>AVERAGE(J76:J80)</f>
        <v>146.88400000000001</v>
      </c>
      <c r="K82" s="6">
        <f>AVERAGE(K76:K80)</f>
        <v>8.765540030473288</v>
      </c>
      <c r="L82" s="8"/>
      <c r="M82" s="6">
        <f>AVERAGE(M76:M80)</f>
        <v>8</v>
      </c>
      <c r="N82" s="6">
        <f>AVERAGE(N76:N80)</f>
        <v>159.97783566</v>
      </c>
      <c r="O82" s="12"/>
    </row>
    <row r="83" spans="8:15" ht="12.75">
      <c r="H83" s="2"/>
      <c r="J83" s="12"/>
      <c r="K83" s="12"/>
      <c r="L83" s="8"/>
      <c r="M83" s="12"/>
      <c r="N83" s="12"/>
      <c r="O83" s="12"/>
    </row>
    <row r="84" spans="1:15" ht="12.75">
      <c r="A84" s="3">
        <v>1376</v>
      </c>
      <c r="B84" s="6">
        <f>(B80+B85)/2</f>
        <v>5.75</v>
      </c>
      <c r="D84" s="6">
        <f>(D80+D85)/2</f>
        <v>3.65725</v>
      </c>
      <c r="F84" s="2">
        <f>F78+0.75*(F85-F78)</f>
        <v>6.2625</v>
      </c>
      <c r="H84" s="2">
        <f>H78+0.6*(H86-H78)</f>
        <v>3.9191666666666665</v>
      </c>
      <c r="J84" s="12">
        <v>150.02</v>
      </c>
      <c r="K84" s="12">
        <f>(B84*240)/J84</f>
        <v>9.198773496867084</v>
      </c>
      <c r="L84" s="8"/>
      <c r="M84" s="12">
        <v>8</v>
      </c>
      <c r="N84" s="12">
        <f>(B84*240)/M84</f>
        <v>172.5</v>
      </c>
      <c r="O84" s="12"/>
    </row>
    <row r="85" spans="1:15" ht="12.75">
      <c r="A85" s="3">
        <v>1377</v>
      </c>
      <c r="B85" s="6">
        <v>6</v>
      </c>
      <c r="D85" s="6">
        <v>3.55</v>
      </c>
      <c r="F85" s="2">
        <v>6.45</v>
      </c>
      <c r="H85" s="2">
        <f>H78+0.8*(H86-H78)</f>
        <v>4.0075</v>
      </c>
      <c r="J85" s="12">
        <v>139.15</v>
      </c>
      <c r="K85" s="12">
        <f>(B85*240)/J85</f>
        <v>10.348544735896514</v>
      </c>
      <c r="L85" s="8"/>
      <c r="M85" s="12">
        <v>8</v>
      </c>
      <c r="N85" s="12">
        <f>(B85*240)/M85</f>
        <v>180</v>
      </c>
      <c r="O85" s="12"/>
    </row>
    <row r="86" spans="1:15" ht="12.75">
      <c r="A86" s="3">
        <v>1378</v>
      </c>
      <c r="B86" s="6">
        <v>7.6</v>
      </c>
      <c r="D86" s="6">
        <v>3.667</v>
      </c>
      <c r="F86" s="2">
        <v>7.525</v>
      </c>
      <c r="H86" s="2">
        <v>4.095833333333333</v>
      </c>
      <c r="J86" s="12">
        <v>150.38</v>
      </c>
      <c r="K86" s="12">
        <f>(B86*240)/J86</f>
        <v>12.12927250964224</v>
      </c>
      <c r="L86" s="8"/>
      <c r="M86" s="12">
        <v>8</v>
      </c>
      <c r="N86" s="12">
        <f>(B86*240)/M86</f>
        <v>228</v>
      </c>
      <c r="O86" s="12"/>
    </row>
    <row r="87" spans="1:15" ht="12.75">
      <c r="A87" s="3">
        <v>1379</v>
      </c>
      <c r="B87" s="6">
        <f>B86+0.33333*(B92-B86)</f>
        <v>7.566667</v>
      </c>
      <c r="D87" s="6">
        <f>D86+0.33333*(D92-D86)</f>
        <v>3.77799889</v>
      </c>
      <c r="F87" s="2">
        <f>F86+0.25*(F93-F86)</f>
        <v>7.390625</v>
      </c>
      <c r="H87" s="2">
        <f>H86+0.25*(H93-H86)</f>
        <v>4.146875</v>
      </c>
      <c r="J87" s="12">
        <v>136.24</v>
      </c>
      <c r="K87" s="12">
        <f>(B87*240)/J87</f>
        <v>13.329419260129184</v>
      </c>
      <c r="L87" s="8"/>
      <c r="M87" s="12">
        <v>10</v>
      </c>
      <c r="N87" s="12">
        <f>(B87*240)/M87</f>
        <v>181.600008</v>
      </c>
      <c r="O87" s="12"/>
    </row>
    <row r="88" spans="1:15" ht="12.75">
      <c r="A88" s="3">
        <v>1380</v>
      </c>
      <c r="B88" s="6">
        <f>B86+0.6667*(B92-B86)</f>
        <v>7.53333</v>
      </c>
      <c r="D88" s="6">
        <f>D86+0.6667*(D92-D86)</f>
        <v>3.8890111</v>
      </c>
      <c r="F88" s="2">
        <f>F86+0.5*(F93-F86)</f>
        <v>7.25625</v>
      </c>
      <c r="H88" s="2">
        <f>H86+0.5*(H93-H86)</f>
        <v>4.197916666666666</v>
      </c>
      <c r="J88" s="12">
        <v>135.53</v>
      </c>
      <c r="K88" s="12">
        <f>(B88*240)/J88</f>
        <v>13.340213974765733</v>
      </c>
      <c r="L88" s="8"/>
      <c r="M88" s="12">
        <v>10</v>
      </c>
      <c r="N88" s="12">
        <f>(B88*240)/M88</f>
        <v>180.79992</v>
      </c>
      <c r="O88" s="12"/>
    </row>
    <row r="89" spans="8:15" ht="12.75">
      <c r="H89" s="2"/>
      <c r="J89" s="12"/>
      <c r="K89" s="12"/>
      <c r="L89" s="8"/>
      <c r="M89" s="12"/>
      <c r="N89" s="12"/>
      <c r="O89" s="12"/>
    </row>
    <row r="90" spans="1:15" ht="12.75">
      <c r="A90" s="3" t="s">
        <v>11</v>
      </c>
      <c r="B90" s="6">
        <f>AVERAGE(B84:B88)</f>
        <v>6.889999400000001</v>
      </c>
      <c r="D90" s="6">
        <f>AVERAGE(D84:D88)</f>
        <v>3.708251998</v>
      </c>
      <c r="F90" s="6">
        <f>AVERAGE(F84:F88)</f>
        <v>6.976875</v>
      </c>
      <c r="H90" s="6">
        <v>0</v>
      </c>
      <c r="J90" s="6">
        <f>AVERAGE(J84:J88)</f>
        <v>142.26399999999998</v>
      </c>
      <c r="K90" s="6">
        <f>AVERAGE(K84:K88)</f>
        <v>11.66924479546015</v>
      </c>
      <c r="L90" s="8"/>
      <c r="M90" s="6">
        <f>AVERAGE(M84:M88)</f>
        <v>8.8</v>
      </c>
      <c r="N90" s="6">
        <f>AVERAGE(N84:N88)</f>
        <v>188.57998560000001</v>
      </c>
      <c r="O90" s="12"/>
    </row>
    <row r="91" spans="8:15" ht="12.75">
      <c r="H91" s="2"/>
      <c r="J91" s="12"/>
      <c r="K91" s="12"/>
      <c r="L91" s="8"/>
      <c r="M91" s="12"/>
      <c r="N91" s="12"/>
      <c r="O91" s="12"/>
    </row>
    <row r="92" spans="1:15" ht="12.75">
      <c r="A92" s="3">
        <v>1381</v>
      </c>
      <c r="B92" s="6">
        <v>7.5</v>
      </c>
      <c r="D92" s="6">
        <v>4</v>
      </c>
      <c r="F92" s="2">
        <f>F86+0.75*(F93-F86)</f>
        <v>7.121875</v>
      </c>
      <c r="H92" s="2">
        <f>H86+0.75*(H93-H86)</f>
        <v>4.248958333333333</v>
      </c>
      <c r="J92" s="12">
        <v>134.94</v>
      </c>
      <c r="K92" s="12">
        <f>(B92*240)/J92</f>
        <v>13.33926189417519</v>
      </c>
      <c r="L92" s="8"/>
      <c r="M92" s="12">
        <v>10</v>
      </c>
      <c r="N92" s="12">
        <f>(B92*240)/M92</f>
        <v>180</v>
      </c>
      <c r="O92" s="12"/>
    </row>
    <row r="93" spans="1:15" ht="12.75">
      <c r="A93" s="3">
        <v>1382</v>
      </c>
      <c r="B93" s="6">
        <v>7.5</v>
      </c>
      <c r="D93" s="6">
        <v>3.979</v>
      </c>
      <c r="F93" s="2">
        <v>6.9875</v>
      </c>
      <c r="H93" s="2">
        <v>4.3</v>
      </c>
      <c r="J93" s="12">
        <v>146.43</v>
      </c>
      <c r="K93" s="12">
        <f>(B93*240)/J93</f>
        <v>12.292562999385371</v>
      </c>
      <c r="L93" s="8"/>
      <c r="M93" s="12">
        <v>10</v>
      </c>
      <c r="N93" s="12">
        <f>(B93*240)/M93</f>
        <v>180</v>
      </c>
      <c r="O93" s="12"/>
    </row>
    <row r="94" spans="1:15" ht="12.75">
      <c r="A94" s="3">
        <v>1383</v>
      </c>
      <c r="F94" s="2">
        <v>6.883333333333333</v>
      </c>
      <c r="H94" s="2"/>
      <c r="J94" s="12">
        <v>144.78</v>
      </c>
      <c r="K94" s="12"/>
      <c r="L94" s="8"/>
      <c r="M94" s="12">
        <v>8</v>
      </c>
      <c r="N94" s="12"/>
      <c r="O94" s="12"/>
    </row>
    <row r="95" spans="1:15" ht="12.75">
      <c r="A95" s="3">
        <v>1384</v>
      </c>
      <c r="H95" s="2"/>
      <c r="J95" s="12">
        <v>155.63</v>
      </c>
      <c r="K95" s="12"/>
      <c r="L95" s="8"/>
      <c r="M95" s="12">
        <v>8</v>
      </c>
      <c r="N95" s="12"/>
      <c r="O95" s="12"/>
    </row>
    <row r="96" spans="1:15" ht="12.75">
      <c r="A96" s="3">
        <v>1385</v>
      </c>
      <c r="H96" s="2"/>
      <c r="J96" s="12">
        <v>177.68</v>
      </c>
      <c r="K96" s="12"/>
      <c r="L96" s="8"/>
      <c r="M96" s="12">
        <v>8</v>
      </c>
      <c r="N96" s="12"/>
      <c r="O96" s="12"/>
    </row>
    <row r="97" spans="8:15" ht="12.75">
      <c r="H97" s="2"/>
      <c r="J97" s="12"/>
      <c r="K97" s="12"/>
      <c r="L97" s="8"/>
      <c r="M97" s="12"/>
      <c r="N97" s="12"/>
      <c r="O97" s="12"/>
    </row>
    <row r="98" spans="1:15" ht="12.75">
      <c r="A98" s="3" t="s">
        <v>12</v>
      </c>
      <c r="B98" s="6">
        <f>AVERAGE(B92:B96)</f>
        <v>7.5</v>
      </c>
      <c r="D98" s="6">
        <f>AVERAGE(D92:D96)</f>
        <v>3.9895</v>
      </c>
      <c r="F98" s="6">
        <f>AVERAGE(F92:F96)</f>
        <v>6.997569444444444</v>
      </c>
      <c r="H98" s="6">
        <v>0</v>
      </c>
      <c r="J98" s="6">
        <f>AVERAGE(J92:J96)</f>
        <v>151.892</v>
      </c>
      <c r="K98" s="6">
        <f>AVERAGE(K92:K96)</f>
        <v>12.815912446780281</v>
      </c>
      <c r="L98" s="8"/>
      <c r="M98" s="6">
        <f>AVERAGE(M92:M96)</f>
        <v>8.8</v>
      </c>
      <c r="N98" s="6">
        <f>AVERAGE(N92:N96)</f>
        <v>180</v>
      </c>
      <c r="O98" s="12"/>
    </row>
    <row r="99" spans="8:15" ht="12.75">
      <c r="H99" s="2"/>
      <c r="J99" s="12"/>
      <c r="K99" s="12"/>
      <c r="L99" s="8"/>
      <c r="M99" s="12"/>
      <c r="N99" s="12"/>
      <c r="O99" s="12"/>
    </row>
    <row r="100" spans="1:15" ht="12.75">
      <c r="A100" s="3">
        <v>1386</v>
      </c>
      <c r="H100" s="2"/>
      <c r="J100" s="12">
        <v>168.92</v>
      </c>
      <c r="K100" s="12"/>
      <c r="L100" s="8"/>
      <c r="M100" s="12">
        <v>9.3333333</v>
      </c>
      <c r="N100" s="12"/>
      <c r="O100" s="12"/>
    </row>
    <row r="101" spans="1:15" ht="12.75">
      <c r="A101" s="3">
        <v>1387</v>
      </c>
      <c r="H101" s="2"/>
      <c r="J101" s="12">
        <v>170.68</v>
      </c>
      <c r="K101" s="12"/>
      <c r="L101" s="8"/>
      <c r="M101" s="12">
        <v>12</v>
      </c>
      <c r="N101" s="12"/>
      <c r="O101" s="12"/>
    </row>
    <row r="102" spans="1:15" ht="12.75">
      <c r="A102" s="3">
        <v>1388</v>
      </c>
      <c r="H102" s="2"/>
      <c r="J102" s="12">
        <v>134.4</v>
      </c>
      <c r="K102" s="12"/>
      <c r="L102" s="8"/>
      <c r="M102" s="12">
        <v>12</v>
      </c>
      <c r="N102" s="12"/>
      <c r="O102" s="12"/>
    </row>
    <row r="103" spans="1:15" ht="12.75">
      <c r="A103" s="3">
        <v>1389</v>
      </c>
      <c r="H103" s="2"/>
      <c r="J103" s="12">
        <v>154.75</v>
      </c>
      <c r="K103" s="12"/>
      <c r="L103" s="8"/>
      <c r="M103" s="12">
        <v>12</v>
      </c>
      <c r="N103" s="12"/>
      <c r="O103" s="12"/>
    </row>
    <row r="104" spans="1:15" ht="12.75">
      <c r="A104" s="3">
        <v>1390</v>
      </c>
      <c r="B104" s="6">
        <v>5.958</v>
      </c>
      <c r="H104" s="2"/>
      <c r="J104" s="12">
        <v>166.55</v>
      </c>
      <c r="K104" s="12">
        <f>(B104*240)/J104</f>
        <v>8.585529870909637</v>
      </c>
      <c r="L104" s="8"/>
      <c r="M104" s="12">
        <v>9</v>
      </c>
      <c r="N104" s="12">
        <f>(B104*240)/M104</f>
        <v>158.88</v>
      </c>
      <c r="O104" s="12"/>
    </row>
    <row r="105" spans="8:15" ht="12.75">
      <c r="H105" s="2"/>
      <c r="J105" s="12"/>
      <c r="K105" s="12"/>
      <c r="L105" s="8"/>
      <c r="M105" s="12"/>
      <c r="N105" s="12"/>
      <c r="O105" s="12"/>
    </row>
    <row r="106" spans="1:15" ht="12.75">
      <c r="A106" s="3" t="s">
        <v>13</v>
      </c>
      <c r="B106" s="6">
        <f>AVERAGE(B100:B104)</f>
        <v>5.958</v>
      </c>
      <c r="H106" s="2"/>
      <c r="J106" s="6">
        <f>AVERAGE(J100:J104)</f>
        <v>159.06</v>
      </c>
      <c r="K106" s="6">
        <f>AVERAGE(K100:K104)</f>
        <v>8.585529870909637</v>
      </c>
      <c r="L106" s="8"/>
      <c r="M106" s="6">
        <f>AVERAGE(M100:M104)</f>
        <v>10.86666666</v>
      </c>
      <c r="N106" s="6">
        <f>AVERAGE(N100:N104)</f>
        <v>158.88</v>
      </c>
      <c r="O106" s="12"/>
    </row>
    <row r="107" spans="8:15" ht="12.75">
      <c r="H107" s="2"/>
      <c r="J107" s="12"/>
      <c r="K107" s="12"/>
      <c r="L107" s="8"/>
      <c r="M107" s="12"/>
      <c r="N107" s="12"/>
      <c r="O107" s="12"/>
    </row>
    <row r="108" spans="1:15" ht="12.75">
      <c r="A108" s="3">
        <v>1391</v>
      </c>
      <c r="B108" s="6">
        <v>5.538</v>
      </c>
      <c r="F108" s="2">
        <v>7.758333333333334</v>
      </c>
      <c r="H108" s="2"/>
      <c r="J108" s="12">
        <v>135.25</v>
      </c>
      <c r="K108" s="12">
        <f>(B108*240)/J108</f>
        <v>9.827134935304992</v>
      </c>
      <c r="L108" s="8"/>
      <c r="M108" s="12">
        <v>9</v>
      </c>
      <c r="N108" s="12">
        <f>(B108*240)/M108</f>
        <v>147.68</v>
      </c>
      <c r="O108" s="12"/>
    </row>
    <row r="109" spans="1:15" ht="12.75">
      <c r="A109" s="3">
        <v>1392</v>
      </c>
      <c r="H109" s="2"/>
      <c r="J109" s="12">
        <v>114.55</v>
      </c>
      <c r="K109" s="12"/>
      <c r="L109" s="8"/>
      <c r="M109" s="12">
        <v>9</v>
      </c>
      <c r="N109" s="12"/>
      <c r="O109" s="12"/>
    </row>
    <row r="110" spans="1:15" ht="12.75">
      <c r="A110" s="3">
        <v>1393</v>
      </c>
      <c r="H110" s="2"/>
      <c r="J110" s="12">
        <v>100.49</v>
      </c>
      <c r="K110" s="12"/>
      <c r="L110" s="8"/>
      <c r="M110" s="12">
        <v>9</v>
      </c>
      <c r="N110" s="12"/>
      <c r="O110" s="12"/>
    </row>
    <row r="111" spans="1:15" ht="12.75">
      <c r="A111" s="3">
        <v>1394</v>
      </c>
      <c r="H111" s="2"/>
      <c r="J111" s="12">
        <v>111.74</v>
      </c>
      <c r="K111" s="12"/>
      <c r="L111" s="8"/>
      <c r="M111" s="12">
        <v>9</v>
      </c>
      <c r="N111" s="12"/>
      <c r="O111" s="12"/>
    </row>
    <row r="112" spans="1:15" ht="12.75">
      <c r="A112" s="3">
        <v>1395</v>
      </c>
      <c r="H112" s="2"/>
      <c r="J112" s="12">
        <v>101.64</v>
      </c>
      <c r="K112" s="12"/>
      <c r="L112" s="8"/>
      <c r="M112" s="12">
        <v>9</v>
      </c>
      <c r="N112" s="12"/>
      <c r="O112" s="12"/>
    </row>
    <row r="113" spans="8:15" ht="12.75">
      <c r="H113" s="2"/>
      <c r="J113" s="12"/>
      <c r="K113" s="12"/>
      <c r="L113" s="8"/>
      <c r="M113" s="12"/>
      <c r="N113" s="12"/>
      <c r="O113" s="12"/>
    </row>
    <row r="114" spans="1:15" ht="12.75">
      <c r="A114" s="3" t="s">
        <v>14</v>
      </c>
      <c r="B114" s="6">
        <f>AVERAGE(B108:B112)</f>
        <v>5.538</v>
      </c>
      <c r="F114" s="6">
        <f>AVERAGE(F108:F112)</f>
        <v>7.758333333333334</v>
      </c>
      <c r="H114" s="2"/>
      <c r="J114" s="6">
        <f>AVERAGE(J108:J112)</f>
        <v>112.73400000000001</v>
      </c>
      <c r="K114" s="6">
        <f>AVERAGE(K108:K112)</f>
        <v>9.827134935304992</v>
      </c>
      <c r="L114" s="8"/>
      <c r="M114" s="6">
        <f>AVERAGE(M108:M112)</f>
        <v>9</v>
      </c>
      <c r="N114" s="6">
        <f>AVERAGE(N108:N112)</f>
        <v>147.68</v>
      </c>
      <c r="O114" s="12"/>
    </row>
    <row r="115" spans="8:15" ht="12.75">
      <c r="H115" s="2"/>
      <c r="J115" s="12"/>
      <c r="K115" s="12"/>
      <c r="L115" s="8"/>
      <c r="M115" s="12"/>
      <c r="N115" s="12"/>
      <c r="O115" s="12"/>
    </row>
    <row r="116" spans="1:15" ht="12.75">
      <c r="A116" s="3">
        <v>1396</v>
      </c>
      <c r="H116" s="2"/>
      <c r="J116" s="12">
        <v>106.76</v>
      </c>
      <c r="K116" s="12">
        <f>(B116*240)/J116</f>
        <v>0</v>
      </c>
      <c r="L116" s="8"/>
      <c r="M116" s="12">
        <v>9.25</v>
      </c>
      <c r="N116" s="12">
        <f>(B116*240)/M116</f>
        <v>0</v>
      </c>
      <c r="O116" s="12"/>
    </row>
    <row r="117" spans="1:15" ht="12.75">
      <c r="A117" s="3">
        <v>1397</v>
      </c>
      <c r="H117" s="2"/>
      <c r="J117" s="12">
        <v>129.61</v>
      </c>
      <c r="K117" s="12">
        <f>(B117*240)/J117</f>
        <v>0</v>
      </c>
      <c r="L117" s="8"/>
      <c r="M117" s="12">
        <v>10</v>
      </c>
      <c r="N117" s="12">
        <f>(B117*240)/M117</f>
        <v>0</v>
      </c>
      <c r="O117" s="12"/>
    </row>
    <row r="118" spans="1:15" ht="12.75">
      <c r="A118" s="3">
        <v>1398</v>
      </c>
      <c r="H118" s="2"/>
      <c r="J118" s="12">
        <v>118.83</v>
      </c>
      <c r="K118" s="12">
        <f>(B118*240)/J118</f>
        <v>0</v>
      </c>
      <c r="L118" s="8"/>
      <c r="M118" s="12">
        <v>10</v>
      </c>
      <c r="N118" s="12">
        <f>(B118*240)/M118</f>
        <v>0</v>
      </c>
      <c r="O118" s="12"/>
    </row>
    <row r="119" spans="1:15" ht="12.75">
      <c r="A119" s="3">
        <v>1399</v>
      </c>
      <c r="H119" s="2"/>
      <c r="J119" s="12">
        <v>104.95</v>
      </c>
      <c r="K119" s="12">
        <f>(B119*240)/J119</f>
        <v>0</v>
      </c>
      <c r="L119" s="8"/>
      <c r="M119" s="12">
        <v>10</v>
      </c>
      <c r="N119" s="12">
        <f>(B119*240)/M119</f>
        <v>0</v>
      </c>
      <c r="O119" s="12"/>
    </row>
    <row r="120" spans="1:15" ht="12.75">
      <c r="A120" s="3">
        <v>1400</v>
      </c>
      <c r="H120" s="2"/>
      <c r="J120" s="12">
        <v>112.35</v>
      </c>
      <c r="K120" s="12">
        <f>(B120*240)/J120</f>
        <v>0</v>
      </c>
      <c r="L120" s="8"/>
      <c r="M120" s="12">
        <v>10</v>
      </c>
      <c r="N120" s="12">
        <f>(B120*240)/M120</f>
        <v>0</v>
      </c>
      <c r="O120" s="12"/>
    </row>
    <row r="121" spans="8:15" ht="12.75">
      <c r="H121" s="2"/>
      <c r="J121" s="12"/>
      <c r="K121" s="12"/>
      <c r="L121" s="8"/>
      <c r="M121" s="12"/>
      <c r="N121" s="12"/>
      <c r="O121" s="12"/>
    </row>
    <row r="122" spans="1:15" ht="12.75">
      <c r="A122" s="3" t="s">
        <v>15</v>
      </c>
      <c r="H122" s="2"/>
      <c r="J122" s="6">
        <f>AVERAGE(J116:J120)</f>
        <v>114.5</v>
      </c>
      <c r="K122" s="12"/>
      <c r="L122" s="8"/>
      <c r="M122" s="6">
        <f>AVERAGE(M116:M120)</f>
        <v>9.85</v>
      </c>
      <c r="N122" s="12"/>
      <c r="O122" s="12"/>
    </row>
    <row r="123" spans="8:15" ht="12.75">
      <c r="H123" s="2"/>
      <c r="J123" s="12"/>
      <c r="K123" s="12"/>
      <c r="L123" s="8"/>
      <c r="M123" s="12"/>
      <c r="N123" s="12"/>
      <c r="O123" s="12"/>
    </row>
    <row r="124" spans="1:15" ht="12.75">
      <c r="A124" s="3">
        <v>1401</v>
      </c>
      <c r="J124" s="12">
        <v>112.13</v>
      </c>
      <c r="K124" s="12">
        <f>(B124*240)/J124</f>
        <v>0</v>
      </c>
      <c r="L124" s="8"/>
      <c r="M124" s="12">
        <v>10</v>
      </c>
      <c r="N124" s="12"/>
      <c r="O124" s="12"/>
    </row>
    <row r="125" spans="1:15" ht="12.75">
      <c r="A125" s="3">
        <v>1402</v>
      </c>
      <c r="B125" s="6">
        <v>5.36</v>
      </c>
      <c r="J125" s="12">
        <v>113.12</v>
      </c>
      <c r="K125" s="12">
        <f>(B125*240)/J125</f>
        <v>11.371994342291373</v>
      </c>
      <c r="L125" s="8"/>
      <c r="M125" s="12">
        <v>10</v>
      </c>
      <c r="N125" s="12">
        <f>(B125*240)/M125</f>
        <v>128.64000000000001</v>
      </c>
      <c r="O125" s="12"/>
    </row>
    <row r="126" spans="1:15" ht="12.75">
      <c r="A126" s="3">
        <v>1403</v>
      </c>
      <c r="B126" s="6">
        <v>6.479</v>
      </c>
      <c r="J126" s="12">
        <v>117.02</v>
      </c>
      <c r="K126" s="12">
        <f>(B126*240)/J126</f>
        <v>13.287984959835926</v>
      </c>
      <c r="L126" s="8"/>
      <c r="M126" s="12">
        <v>10</v>
      </c>
      <c r="N126" s="12">
        <f>(B126*240)/M126</f>
        <v>155.496</v>
      </c>
      <c r="O126" s="12"/>
    </row>
    <row r="127" spans="1:15" ht="12.75">
      <c r="A127" s="3">
        <v>1404</v>
      </c>
      <c r="B127" s="6">
        <f>(B126+B128)/2</f>
        <v>6.1865000000000006</v>
      </c>
      <c r="J127" s="12">
        <v>108.65</v>
      </c>
      <c r="K127" s="12">
        <f>(B127*240)/J127</f>
        <v>13.665531523239762</v>
      </c>
      <c r="L127" s="8"/>
      <c r="M127" s="12">
        <v>10</v>
      </c>
      <c r="N127" s="12">
        <f>(B127*240)/M127</f>
        <v>148.47600000000003</v>
      </c>
      <c r="O127" s="12"/>
    </row>
    <row r="128" spans="1:15" ht="12.75">
      <c r="A128" s="3">
        <v>1405</v>
      </c>
      <c r="B128" s="6">
        <v>5.894</v>
      </c>
      <c r="J128" s="12">
        <v>106.55</v>
      </c>
      <c r="K128" s="12">
        <f>(B128*240)/J128</f>
        <v>13.276020647583294</v>
      </c>
      <c r="L128" s="8"/>
      <c r="M128" s="12">
        <v>10</v>
      </c>
      <c r="N128" s="12">
        <f>(B128*240)/M128</f>
        <v>141.456</v>
      </c>
      <c r="O128" s="12"/>
    </row>
    <row r="129" spans="10:15" ht="12.75">
      <c r="J129" s="12"/>
      <c r="K129" s="12"/>
      <c r="L129" s="8"/>
      <c r="M129" s="12"/>
      <c r="N129" s="12"/>
      <c r="O129" s="12"/>
    </row>
    <row r="130" spans="1:15" ht="12.75">
      <c r="A130" s="3" t="s">
        <v>16</v>
      </c>
      <c r="B130" s="6">
        <f>AVERAGE(B124:B128)</f>
        <v>5.979875</v>
      </c>
      <c r="J130" s="6">
        <f>AVERAGE(J124:J128)</f>
        <v>111.49399999999999</v>
      </c>
      <c r="K130" s="6">
        <f>AVERAGE(K124:K128)</f>
        <v>10.320306294590072</v>
      </c>
      <c r="L130" s="8"/>
      <c r="M130" s="6">
        <f>AVERAGE(M124:M128)</f>
        <v>10</v>
      </c>
      <c r="N130" s="6">
        <f>AVERAGE(N124:N128)</f>
        <v>143.51700000000002</v>
      </c>
      <c r="O130" s="12"/>
    </row>
    <row r="131" spans="10:15" ht="12.75">
      <c r="J131" s="12"/>
      <c r="K131" s="12"/>
      <c r="L131" s="8"/>
      <c r="M131" s="12"/>
      <c r="N131" s="12"/>
      <c r="O131" s="12"/>
    </row>
    <row r="132" spans="1:15" ht="12.75">
      <c r="A132" s="3">
        <v>1406</v>
      </c>
      <c r="B132" s="6">
        <v>6</v>
      </c>
      <c r="C132" s="6">
        <v>6</v>
      </c>
      <c r="G132" s="2">
        <v>5.6</v>
      </c>
      <c r="J132" s="12">
        <v>107.46</v>
      </c>
      <c r="K132" s="12">
        <f>(B132*240)/J132</f>
        <v>13.40033500837521</v>
      </c>
      <c r="L132" s="8"/>
      <c r="M132" s="12">
        <v>10</v>
      </c>
      <c r="N132" s="12">
        <f>(B132*240)/M132</f>
        <v>144</v>
      </c>
      <c r="O132" s="12"/>
    </row>
    <row r="133" spans="1:15" ht="12.75">
      <c r="A133" s="3">
        <v>1407</v>
      </c>
      <c r="B133" s="6">
        <v>6.167</v>
      </c>
      <c r="C133" s="6">
        <v>6</v>
      </c>
      <c r="G133" s="2">
        <v>5.35</v>
      </c>
      <c r="J133" s="12">
        <v>124.88</v>
      </c>
      <c r="K133" s="12">
        <f>(B133*240)/J133</f>
        <v>11.852017937219731</v>
      </c>
      <c r="L133" s="8"/>
      <c r="M133" s="12">
        <v>10</v>
      </c>
      <c r="N133" s="12">
        <f>(B133*240)/M133</f>
        <v>148.00799999999998</v>
      </c>
      <c r="O133" s="12"/>
    </row>
    <row r="134" spans="1:15" ht="12.75">
      <c r="A134" s="3">
        <v>1408</v>
      </c>
      <c r="B134" s="6">
        <v>6.05</v>
      </c>
      <c r="C134" s="6">
        <v>6</v>
      </c>
      <c r="G134" s="2">
        <v>5.554166666666666</v>
      </c>
      <c r="J134" s="12">
        <v>131.54</v>
      </c>
      <c r="K134" s="12">
        <f>(B134*240)/J134</f>
        <v>11.03846738634636</v>
      </c>
      <c r="L134" s="8"/>
      <c r="M134" s="12">
        <v>10</v>
      </c>
      <c r="N134" s="12">
        <f>(B134*240)/M134</f>
        <v>145.2</v>
      </c>
      <c r="O134" s="12"/>
    </row>
    <row r="135" spans="1:15" ht="12.75">
      <c r="A135" s="3">
        <v>1409</v>
      </c>
      <c r="B135" s="6">
        <v>5.5</v>
      </c>
      <c r="C135" s="6">
        <v>5.5</v>
      </c>
      <c r="G135" s="2">
        <v>4.8375</v>
      </c>
      <c r="J135" s="12">
        <v>159.42</v>
      </c>
      <c r="K135" s="12">
        <f>(B135*240)/J135</f>
        <v>8.280015054572827</v>
      </c>
      <c r="L135" s="8"/>
      <c r="M135" s="12">
        <v>10</v>
      </c>
      <c r="N135" s="12">
        <f>(B135*240)/M135</f>
        <v>132</v>
      </c>
      <c r="O135" s="12"/>
    </row>
    <row r="136" spans="1:15" ht="12.75">
      <c r="A136" s="3">
        <v>1410</v>
      </c>
      <c r="B136" s="6">
        <v>5.5</v>
      </c>
      <c r="C136" s="6">
        <v>5.5</v>
      </c>
      <c r="F136" s="2">
        <v>4</v>
      </c>
      <c r="G136" s="2">
        <v>4.8375</v>
      </c>
      <c r="J136" s="12">
        <v>134.64</v>
      </c>
      <c r="K136" s="12">
        <f>(B136*240)/J136</f>
        <v>9.803921568627452</v>
      </c>
      <c r="L136" s="8"/>
      <c r="M136" s="12">
        <v>10</v>
      </c>
      <c r="N136" s="12">
        <f>(B136*240)/M136</f>
        <v>132</v>
      </c>
      <c r="O136" s="12"/>
    </row>
    <row r="137" spans="7:15" ht="12.75">
      <c r="G137" s="2"/>
      <c r="J137" s="12"/>
      <c r="K137" s="12"/>
      <c r="L137" s="8"/>
      <c r="M137" s="12"/>
      <c r="N137" s="12"/>
      <c r="O137" s="12"/>
    </row>
    <row r="138" spans="1:15" ht="12.75">
      <c r="A138" s="3" t="s">
        <v>17</v>
      </c>
      <c r="B138" s="6">
        <f>AVERAGE(B132:B136)</f>
        <v>5.8434</v>
      </c>
      <c r="C138" s="6">
        <f>AVERAGE(C132:C136)</f>
        <v>5.8</v>
      </c>
      <c r="F138" s="6">
        <f>AVERAGE(F132:F136)</f>
        <v>4</v>
      </c>
      <c r="G138" s="6">
        <f>AVERAGE(G132:G136)</f>
        <v>5.235833333333334</v>
      </c>
      <c r="J138" s="6">
        <f>AVERAGE(J132:J136)</f>
        <v>131.588</v>
      </c>
      <c r="K138" s="6">
        <f>AVERAGE(K132:K136)</f>
        <v>10.874951391028317</v>
      </c>
      <c r="L138" s="8"/>
      <c r="M138" s="6">
        <f>AVERAGE(M132:M136)</f>
        <v>10</v>
      </c>
      <c r="N138" s="6">
        <f>AVERAGE(N132:N136)</f>
        <v>140.2416</v>
      </c>
      <c r="O138" s="12"/>
    </row>
    <row r="139" spans="7:15" ht="12.75">
      <c r="G139" s="2"/>
      <c r="J139" s="12"/>
      <c r="K139" s="12"/>
      <c r="L139" s="8"/>
      <c r="M139" s="12"/>
      <c r="N139" s="12"/>
      <c r="O139" s="12"/>
    </row>
    <row r="140" spans="1:15" ht="12.75">
      <c r="A140" s="3">
        <v>1411</v>
      </c>
      <c r="B140" s="6">
        <v>5.865</v>
      </c>
      <c r="C140" s="6">
        <v>5.504</v>
      </c>
      <c r="F140" s="2">
        <v>4</v>
      </c>
      <c r="G140" s="2">
        <v>4.8375</v>
      </c>
      <c r="J140" s="12">
        <v>105.09</v>
      </c>
      <c r="K140" s="12">
        <f>(B140*240)/J140</f>
        <v>13.394233514130747</v>
      </c>
      <c r="L140" s="8"/>
      <c r="M140" s="12">
        <v>10</v>
      </c>
      <c r="N140" s="12">
        <f>(B140*240)/M140</f>
        <v>140.76000000000002</v>
      </c>
      <c r="O140" s="12"/>
    </row>
    <row r="141" spans="1:15" ht="12.75">
      <c r="A141" s="3">
        <v>1412</v>
      </c>
      <c r="B141" s="6">
        <v>5.7</v>
      </c>
      <c r="C141" s="6">
        <v>5.5</v>
      </c>
      <c r="F141" s="2">
        <v>4</v>
      </c>
      <c r="G141" s="2">
        <v>4.8375</v>
      </c>
      <c r="J141" s="12">
        <v>114.72</v>
      </c>
      <c r="K141" s="12">
        <f>(B141*240)/J141</f>
        <v>11.92468619246862</v>
      </c>
      <c r="L141" s="8"/>
      <c r="M141" s="12">
        <v>10</v>
      </c>
      <c r="N141" s="12">
        <f>(B141*240)/M141</f>
        <v>136.8</v>
      </c>
      <c r="O141" s="12"/>
    </row>
    <row r="142" spans="1:15" ht="12.75">
      <c r="A142" s="3">
        <v>1413</v>
      </c>
      <c r="B142" s="6">
        <v>6</v>
      </c>
      <c r="C142" s="6">
        <v>5.8</v>
      </c>
      <c r="F142" s="6">
        <f>(F141+F143)/2</f>
        <v>4.04375</v>
      </c>
      <c r="G142" s="2">
        <v>4.8375</v>
      </c>
      <c r="J142" s="12">
        <v>126.58</v>
      </c>
      <c r="K142" s="12">
        <f>(B142*240)/J142</f>
        <v>11.37620477168589</v>
      </c>
      <c r="L142" s="8"/>
      <c r="M142" s="12">
        <v>10</v>
      </c>
      <c r="N142" s="12">
        <f>(B142*240)/M142</f>
        <v>144</v>
      </c>
      <c r="O142" s="12"/>
    </row>
    <row r="143" spans="1:15" ht="12.75">
      <c r="A143" s="3">
        <v>1414</v>
      </c>
      <c r="B143" s="6">
        <v>5.9</v>
      </c>
      <c r="C143" s="6">
        <v>5.902</v>
      </c>
      <c r="F143" s="2">
        <v>4.0875</v>
      </c>
      <c r="G143" s="2">
        <v>4.675</v>
      </c>
      <c r="J143" s="12">
        <v>124.78</v>
      </c>
      <c r="K143" s="12">
        <f>(B143*240)/J143</f>
        <v>11.347972431479404</v>
      </c>
      <c r="L143" s="8"/>
      <c r="M143" s="12">
        <v>10</v>
      </c>
      <c r="N143" s="12">
        <f>(B143*240)/M143</f>
        <v>141.6</v>
      </c>
      <c r="O143" s="12"/>
    </row>
    <row r="144" spans="1:15" ht="12.75">
      <c r="A144" s="3">
        <v>1415</v>
      </c>
      <c r="B144" s="6">
        <v>5.8</v>
      </c>
      <c r="C144" s="6">
        <v>5.7</v>
      </c>
      <c r="F144" s="2">
        <v>4.191666666666667</v>
      </c>
      <c r="G144" s="2">
        <v>4.8375</v>
      </c>
      <c r="J144" s="12">
        <v>136.1</v>
      </c>
      <c r="K144" s="12">
        <f>(B144*240)/J144</f>
        <v>10.227773695811903</v>
      </c>
      <c r="L144" s="8"/>
      <c r="M144" s="12">
        <v>10</v>
      </c>
      <c r="N144" s="12">
        <f>(B144*240)/M144</f>
        <v>139.2</v>
      </c>
      <c r="O144" s="12"/>
    </row>
    <row r="145" spans="7:15" ht="12.75">
      <c r="G145" s="2"/>
      <c r="J145" s="12"/>
      <c r="K145" s="12"/>
      <c r="L145" s="8"/>
      <c r="M145" s="12"/>
      <c r="N145" s="12"/>
      <c r="O145" s="12"/>
    </row>
    <row r="146" spans="1:15" ht="12.75">
      <c r="A146" s="3" t="s">
        <v>18</v>
      </c>
      <c r="B146" s="6">
        <f>AVERAGE(B140:B144)</f>
        <v>5.853000000000001</v>
      </c>
      <c r="C146" s="6">
        <f>AVERAGE(C140:C144)</f>
        <v>5.6812</v>
      </c>
      <c r="F146" s="6">
        <f>AVERAGE(F140:F144)</f>
        <v>4.064583333333333</v>
      </c>
      <c r="G146" s="6">
        <f>AVERAGE(G140:G144)</f>
        <v>4.805</v>
      </c>
      <c r="J146" s="6">
        <f>AVERAGE(J140:J144)</f>
        <v>121.454</v>
      </c>
      <c r="K146" s="6">
        <f>AVERAGE(K140:K144)</f>
        <v>11.654174121115314</v>
      </c>
      <c r="L146" s="8"/>
      <c r="M146" s="6">
        <f>AVERAGE(M140:M144)</f>
        <v>10</v>
      </c>
      <c r="N146" s="6">
        <f>AVERAGE(N140:N144)</f>
        <v>140.47200000000004</v>
      </c>
      <c r="O146" s="12"/>
    </row>
    <row r="147" spans="7:15" ht="12.75">
      <c r="G147" s="2"/>
      <c r="J147" s="12"/>
      <c r="K147" s="12"/>
      <c r="L147" s="8"/>
      <c r="M147" s="12"/>
      <c r="N147" s="12"/>
      <c r="O147" s="12"/>
    </row>
    <row r="148" spans="1:15" ht="12.75">
      <c r="A148" s="3">
        <v>1416</v>
      </c>
      <c r="B148" s="6">
        <v>6</v>
      </c>
      <c r="C148" s="6">
        <v>5.7</v>
      </c>
      <c r="G148" s="2">
        <v>5</v>
      </c>
      <c r="J148" s="12">
        <v>146.23</v>
      </c>
      <c r="K148" s="12">
        <f>(B148*240)/J148</f>
        <v>9.847500512890653</v>
      </c>
      <c r="L148" s="8"/>
      <c r="M148" s="12">
        <v>10</v>
      </c>
      <c r="N148" s="12">
        <f>(B148*240)/M148</f>
        <v>144</v>
      </c>
      <c r="O148" s="12"/>
    </row>
    <row r="149" spans="1:15" ht="12.75">
      <c r="A149" s="3">
        <v>1417</v>
      </c>
      <c r="B149" s="6">
        <v>6.05</v>
      </c>
      <c r="C149" s="6">
        <v>5.8</v>
      </c>
      <c r="G149" s="2">
        <v>5.1625</v>
      </c>
      <c r="J149" s="12">
        <v>164.87</v>
      </c>
      <c r="K149" s="12">
        <f>(B149*240)/J149</f>
        <v>8.806938800266877</v>
      </c>
      <c r="L149" s="8"/>
      <c r="M149" s="12">
        <v>10</v>
      </c>
      <c r="N149" s="12">
        <f>(B149*240)/M149</f>
        <v>145.2</v>
      </c>
      <c r="O149" s="12"/>
    </row>
    <row r="150" spans="1:15" ht="12.75">
      <c r="A150" s="3">
        <v>1418</v>
      </c>
      <c r="B150" s="6">
        <v>5.775</v>
      </c>
      <c r="C150" s="6">
        <v>5.05</v>
      </c>
      <c r="G150" s="2">
        <v>4.945833333333334</v>
      </c>
      <c r="J150" s="12">
        <v>126.75</v>
      </c>
      <c r="K150" s="12">
        <f>(B150*240)/J150</f>
        <v>10.934911242603551</v>
      </c>
      <c r="L150" s="8"/>
      <c r="M150" s="12">
        <v>10</v>
      </c>
      <c r="N150" s="12">
        <f>(B150*240)/M150</f>
        <v>138.6</v>
      </c>
      <c r="O150" s="12"/>
    </row>
    <row r="151" spans="1:15" ht="12.75">
      <c r="A151" s="3">
        <v>1419</v>
      </c>
      <c r="B151" s="6">
        <v>6.05</v>
      </c>
      <c r="C151" s="6">
        <v>5.65</v>
      </c>
      <c r="G151" s="2">
        <v>4.8375</v>
      </c>
      <c r="J151" s="12">
        <v>118.84</v>
      </c>
      <c r="K151" s="12">
        <f>(B151*240)/J151</f>
        <v>12.218108381016492</v>
      </c>
      <c r="L151" s="8"/>
      <c r="M151" s="12">
        <v>11</v>
      </c>
      <c r="N151" s="12">
        <f>(B151*240)/M151</f>
        <v>132</v>
      </c>
      <c r="O151" s="12"/>
    </row>
    <row r="152" spans="1:15" ht="12.75">
      <c r="A152" s="3">
        <v>1420</v>
      </c>
      <c r="B152" s="6">
        <v>6.508</v>
      </c>
      <c r="C152" s="6">
        <v>5.75</v>
      </c>
      <c r="F152" s="2">
        <v>4.0875</v>
      </c>
      <c r="G152" s="2">
        <v>4.729166666666667</v>
      </c>
      <c r="J152" s="12">
        <v>125.83</v>
      </c>
      <c r="K152" s="12">
        <f>(B152*240)/J152</f>
        <v>12.412938091075262</v>
      </c>
      <c r="L152" s="8"/>
      <c r="M152" s="12">
        <v>10</v>
      </c>
      <c r="N152" s="12">
        <f>(B152*240)/M152</f>
        <v>156.192</v>
      </c>
      <c r="O152" s="12"/>
    </row>
    <row r="153" spans="7:15" ht="12.75">
      <c r="G153" s="2"/>
      <c r="J153" s="12"/>
      <c r="K153" s="12"/>
      <c r="L153" s="8"/>
      <c r="M153" s="12"/>
      <c r="N153" s="12"/>
      <c r="O153" s="12"/>
    </row>
    <row r="154" spans="1:15" ht="12.75">
      <c r="A154" s="3" t="s">
        <v>19</v>
      </c>
      <c r="B154" s="6">
        <f>AVERAGE(B148:B152)</f>
        <v>6.076600000000001</v>
      </c>
      <c r="C154" s="6">
        <f>AVERAGE(C148:C152)</f>
        <v>5.590000000000001</v>
      </c>
      <c r="F154" s="6">
        <f>AVERAGE(F148:F152)</f>
        <v>4.0875</v>
      </c>
      <c r="G154" s="6">
        <f>AVERAGE(G148:G152)</f>
        <v>4.9350000000000005</v>
      </c>
      <c r="J154" s="6">
        <f>AVERAGE(J148:J152)</f>
        <v>136.50400000000002</v>
      </c>
      <c r="K154" s="6">
        <f>AVERAGE(K148:K152)</f>
        <v>10.844079405570568</v>
      </c>
      <c r="L154" s="8"/>
      <c r="M154" s="6">
        <f>AVERAGE(M148:M152)</f>
        <v>10.2</v>
      </c>
      <c r="N154" s="6">
        <f>AVERAGE(N148:N152)</f>
        <v>143.1984</v>
      </c>
      <c r="O154" s="12"/>
    </row>
    <row r="155" spans="7:15" ht="12.75">
      <c r="G155" s="2"/>
      <c r="J155" s="12"/>
      <c r="K155" s="12"/>
      <c r="L155" s="8"/>
      <c r="M155" s="12"/>
      <c r="N155" s="12"/>
      <c r="O155" s="12"/>
    </row>
    <row r="156" spans="1:15" ht="12.75">
      <c r="A156" s="3">
        <v>1421</v>
      </c>
      <c r="B156" s="6">
        <v>6</v>
      </c>
      <c r="C156" s="6">
        <v>5.775</v>
      </c>
      <c r="G156" s="2">
        <v>5.1625</v>
      </c>
      <c r="J156" s="12">
        <v>132.89</v>
      </c>
      <c r="K156" s="12">
        <f>(B156*240)/J156</f>
        <v>10.836029799081949</v>
      </c>
      <c r="L156" s="8"/>
      <c r="M156" s="12">
        <v>10</v>
      </c>
      <c r="N156" s="12">
        <f>(B156*240)/M156</f>
        <v>144</v>
      </c>
      <c r="O156" s="12"/>
    </row>
    <row r="157" spans="1:15" ht="12.75">
      <c r="A157" s="3">
        <v>1422</v>
      </c>
      <c r="B157" s="6">
        <v>6</v>
      </c>
      <c r="C157" s="6">
        <v>5.775</v>
      </c>
      <c r="G157" s="2">
        <v>4.620833333333333</v>
      </c>
      <c r="J157" s="12">
        <v>143.58</v>
      </c>
      <c r="K157" s="12">
        <f>(B157*240)/J157</f>
        <v>10.02925198495612</v>
      </c>
      <c r="L157" s="8"/>
      <c r="M157" s="12">
        <v>10</v>
      </c>
      <c r="N157" s="12">
        <f>(B157*240)/M157</f>
        <v>144</v>
      </c>
      <c r="O157" s="12"/>
    </row>
    <row r="158" spans="1:15" ht="12.75">
      <c r="A158" s="3">
        <v>1423</v>
      </c>
      <c r="B158" s="6">
        <v>5.9</v>
      </c>
      <c r="C158" s="6">
        <v>5.2</v>
      </c>
      <c r="G158" s="2">
        <v>4.570833333333333</v>
      </c>
      <c r="J158" s="12">
        <v>131.18</v>
      </c>
      <c r="K158" s="12">
        <f>(B158*240)/J158</f>
        <v>10.794328403720078</v>
      </c>
      <c r="L158" s="8"/>
      <c r="M158" s="12">
        <v>10</v>
      </c>
      <c r="N158" s="12">
        <f>(B158*240)/M158</f>
        <v>141.6</v>
      </c>
      <c r="O158" s="12"/>
    </row>
    <row r="159" spans="1:15" ht="12.75">
      <c r="A159" s="3">
        <v>1424</v>
      </c>
      <c r="B159" s="6">
        <v>6</v>
      </c>
      <c r="C159" s="6">
        <v>5.6</v>
      </c>
      <c r="G159" s="2">
        <v>4.945833333333334</v>
      </c>
      <c r="J159" s="12">
        <v>146.32</v>
      </c>
      <c r="K159" s="12">
        <f>(B159*240)/J159</f>
        <v>9.841443411700384</v>
      </c>
      <c r="L159" s="8"/>
      <c r="M159" s="12">
        <v>11</v>
      </c>
      <c r="N159" s="12">
        <f>(B159*240)/M159</f>
        <v>130.9090909090909</v>
      </c>
      <c r="O159" s="12"/>
    </row>
    <row r="160" spans="1:15" ht="12.75">
      <c r="A160" s="3">
        <v>1425</v>
      </c>
      <c r="B160" s="6">
        <v>6.084</v>
      </c>
      <c r="C160" s="6">
        <v>5.3</v>
      </c>
      <c r="G160" s="2">
        <v>5.054166666666666</v>
      </c>
      <c r="J160" s="12">
        <v>151.81</v>
      </c>
      <c r="K160" s="12">
        <f>(B160*240)/J160</f>
        <v>9.618338712864764</v>
      </c>
      <c r="L160" s="8"/>
      <c r="M160" s="12">
        <v>10</v>
      </c>
      <c r="N160" s="12">
        <f>(B160*240)/M160</f>
        <v>146.016</v>
      </c>
      <c r="O160" s="12"/>
    </row>
    <row r="161" spans="7:15" ht="12.75">
      <c r="G161" s="2"/>
      <c r="J161" s="12"/>
      <c r="K161" s="12"/>
      <c r="L161" s="8"/>
      <c r="M161" s="12"/>
      <c r="N161" s="12"/>
      <c r="O161" s="12"/>
    </row>
    <row r="162" spans="1:15" ht="12.75">
      <c r="A162" s="3" t="s">
        <v>20</v>
      </c>
      <c r="B162" s="6">
        <f>AVERAGE(B156:B160)</f>
        <v>5.9967999999999995</v>
      </c>
      <c r="C162" s="6">
        <f>AVERAGE(C156:C160)</f>
        <v>5.53</v>
      </c>
      <c r="G162" s="6">
        <f>AVERAGE(G156:G160)</f>
        <v>4.870833333333333</v>
      </c>
      <c r="J162" s="6">
        <f>AVERAGE(J156:J160)</f>
        <v>141.156</v>
      </c>
      <c r="K162" s="6">
        <f>AVERAGE(K156:K160)</f>
        <v>10.223878462464658</v>
      </c>
      <c r="L162" s="8"/>
      <c r="M162" s="6">
        <f>AVERAGE(M156:M160)</f>
        <v>10.2</v>
      </c>
      <c r="N162" s="6">
        <f>AVERAGE(N156:N160)</f>
        <v>141.30501818181818</v>
      </c>
      <c r="O162" s="12"/>
    </row>
    <row r="163" spans="7:15" ht="12.75">
      <c r="G163" s="2"/>
      <c r="J163" s="12"/>
      <c r="K163" s="12"/>
      <c r="L163" s="8"/>
      <c r="M163" s="12"/>
      <c r="N163" s="12"/>
      <c r="O163" s="12"/>
    </row>
    <row r="164" spans="1:15" ht="12.75">
      <c r="A164" s="3">
        <v>1426</v>
      </c>
      <c r="B164" s="6">
        <v>6</v>
      </c>
      <c r="C164" s="6">
        <v>5.508</v>
      </c>
      <c r="F164" s="2">
        <v>4.0875</v>
      </c>
      <c r="G164" s="2">
        <v>5.375</v>
      </c>
      <c r="J164" s="12">
        <v>139.91</v>
      </c>
      <c r="K164" s="12">
        <f>(B164*240)/J164</f>
        <v>10.292330784075478</v>
      </c>
      <c r="L164" s="8"/>
      <c r="M164" s="12">
        <v>10</v>
      </c>
      <c r="N164" s="12">
        <f>(B164*240)/M164</f>
        <v>144</v>
      </c>
      <c r="O164" s="12"/>
    </row>
    <row r="165" spans="1:15" ht="12.75">
      <c r="A165" s="3">
        <v>1427</v>
      </c>
      <c r="B165" s="6">
        <v>6</v>
      </c>
      <c r="C165" s="6">
        <v>5.508</v>
      </c>
      <c r="F165" s="2">
        <v>4.0875</v>
      </c>
      <c r="G165" s="2">
        <v>4.945833333333334</v>
      </c>
      <c r="J165" s="12">
        <v>148.9</v>
      </c>
      <c r="K165" s="12">
        <f>(B165*240)/J165</f>
        <v>9.670920080591001</v>
      </c>
      <c r="L165" s="8"/>
      <c r="M165" s="12">
        <v>10</v>
      </c>
      <c r="N165" s="12">
        <f>(B165*240)/M165</f>
        <v>144</v>
      </c>
      <c r="O165" s="12"/>
    </row>
    <row r="166" spans="1:15" ht="12.75">
      <c r="A166" s="3">
        <v>1428</v>
      </c>
      <c r="B166" s="6">
        <v>6</v>
      </c>
      <c r="C166" s="6">
        <v>5.508</v>
      </c>
      <c r="F166" s="6">
        <f>(F165+F167)/2</f>
        <v>4.0875</v>
      </c>
      <c r="G166" s="2">
        <v>5.1625</v>
      </c>
      <c r="J166" s="12">
        <v>145.45</v>
      </c>
      <c r="K166" s="12">
        <f>(B166*240)/J166</f>
        <v>9.900309384668272</v>
      </c>
      <c r="L166" s="8"/>
      <c r="M166" s="12">
        <v>11</v>
      </c>
      <c r="N166" s="12">
        <f>(B166*240)/M166</f>
        <v>130.9090909090909</v>
      </c>
      <c r="O166" s="12"/>
    </row>
    <row r="167" spans="1:15" ht="12.75">
      <c r="A167" s="3">
        <v>1429</v>
      </c>
      <c r="B167" s="6">
        <v>6.233</v>
      </c>
      <c r="C167" s="6">
        <v>5.208</v>
      </c>
      <c r="F167" s="2">
        <v>4.0875</v>
      </c>
      <c r="G167" s="2">
        <v>5.054166666666666</v>
      </c>
      <c r="J167" s="12">
        <v>161.1</v>
      </c>
      <c r="K167" s="12">
        <f>(B167*240)/J167</f>
        <v>9.285661080074487</v>
      </c>
      <c r="L167" s="8"/>
      <c r="M167" s="12">
        <v>10</v>
      </c>
      <c r="N167" s="12">
        <f>(B167*240)/M167</f>
        <v>149.59199999999998</v>
      </c>
      <c r="O167" s="12"/>
    </row>
    <row r="168" spans="1:15" ht="12.75">
      <c r="A168" s="3">
        <v>1430</v>
      </c>
      <c r="B168" s="6">
        <v>6</v>
      </c>
      <c r="C168" s="6">
        <v>5.717</v>
      </c>
      <c r="F168" s="2">
        <v>4.516666666666667</v>
      </c>
      <c r="G168" s="2">
        <v>5.591666666666667</v>
      </c>
      <c r="J168" s="12">
        <v>163.74</v>
      </c>
      <c r="K168" s="12">
        <f>(B168*240)/J168</f>
        <v>8.794430194210333</v>
      </c>
      <c r="L168" s="8"/>
      <c r="M168" s="12">
        <v>10</v>
      </c>
      <c r="N168" s="12">
        <f>(B168*240)/M168</f>
        <v>144</v>
      </c>
      <c r="O168" s="12"/>
    </row>
    <row r="169" spans="7:15" ht="12.75">
      <c r="G169" s="2"/>
      <c r="J169" s="12"/>
      <c r="K169" s="12"/>
      <c r="L169" s="8"/>
      <c r="M169" s="12"/>
      <c r="N169" s="12"/>
      <c r="O169" s="12"/>
    </row>
    <row r="170" spans="1:15" ht="12.75">
      <c r="A170" s="3" t="s">
        <v>21</v>
      </c>
      <c r="B170" s="6">
        <f>AVERAGE(B164:B168)</f>
        <v>6.0466</v>
      </c>
      <c r="C170" s="6">
        <f>AVERAGE(C164:C168)</f>
        <v>5.4898</v>
      </c>
      <c r="F170" s="6">
        <f>AVERAGE(F164:F168)</f>
        <v>4.173333333333334</v>
      </c>
      <c r="G170" s="6">
        <f>AVERAGE(G164:G168)</f>
        <v>5.225833333333332</v>
      </c>
      <c r="J170" s="6">
        <f>AVERAGE(J164:J168)</f>
        <v>151.82</v>
      </c>
      <c r="K170" s="6">
        <f>AVERAGE(K164:K168)</f>
        <v>9.588730304723914</v>
      </c>
      <c r="L170" s="8"/>
      <c r="M170" s="6">
        <f>AVERAGE(M164:M168)</f>
        <v>10.2</v>
      </c>
      <c r="N170" s="6">
        <f>AVERAGE(N164:N168)</f>
        <v>142.50021818181818</v>
      </c>
      <c r="O170" s="12"/>
    </row>
    <row r="171" spans="7:15" ht="12.75">
      <c r="G171" s="2"/>
      <c r="J171" s="12"/>
      <c r="K171" s="12"/>
      <c r="L171" s="8"/>
      <c r="M171" s="12"/>
      <c r="N171" s="12"/>
      <c r="O171" s="12"/>
    </row>
    <row r="172" spans="1:15" ht="12.75">
      <c r="A172" s="3">
        <v>1431</v>
      </c>
      <c r="B172" s="6">
        <v>6.9</v>
      </c>
      <c r="C172" s="6">
        <v>5.821</v>
      </c>
      <c r="F172" s="2">
        <v>4.516666666666667</v>
      </c>
      <c r="G172" s="2">
        <v>5.375</v>
      </c>
      <c r="J172" s="12">
        <v>154.89</v>
      </c>
      <c r="K172" s="12">
        <f>(B172*240)/J172</f>
        <v>10.691458454386986</v>
      </c>
      <c r="L172" s="8"/>
      <c r="M172" s="12">
        <v>10</v>
      </c>
      <c r="N172" s="12">
        <f>(B172*240)/M172</f>
        <v>165.6</v>
      </c>
      <c r="O172" s="12"/>
    </row>
    <row r="173" spans="1:15" ht="12.75">
      <c r="A173" s="3">
        <v>1432</v>
      </c>
      <c r="B173" s="6">
        <v>6.794</v>
      </c>
      <c r="C173" s="6">
        <v>6.058</v>
      </c>
      <c r="F173" s="2">
        <v>4.516666666666667</v>
      </c>
      <c r="G173" s="2">
        <v>5.6</v>
      </c>
      <c r="J173" s="12">
        <v>154.15</v>
      </c>
      <c r="K173" s="12">
        <f>(B173*240)/J173</f>
        <v>10.577748945831981</v>
      </c>
      <c r="L173" s="8"/>
      <c r="M173" s="12">
        <v>11</v>
      </c>
      <c r="N173" s="12">
        <f>(B173*240)/M173</f>
        <v>148.23272727272726</v>
      </c>
      <c r="O173" s="12"/>
    </row>
    <row r="174" spans="1:15" ht="12.75">
      <c r="A174" s="3">
        <v>1433</v>
      </c>
      <c r="B174" s="6">
        <v>7.282</v>
      </c>
      <c r="C174" s="6">
        <v>6.208</v>
      </c>
      <c r="F174" s="2">
        <v>4.516666666666667</v>
      </c>
      <c r="G174" s="2">
        <v>5.6</v>
      </c>
      <c r="J174" s="12">
        <v>174.77</v>
      </c>
      <c r="K174" s="12">
        <f>(B174*240)/J174</f>
        <v>9.99988556388396</v>
      </c>
      <c r="L174" s="8"/>
      <c r="M174" s="12">
        <v>11</v>
      </c>
      <c r="N174" s="12">
        <f>(B174*240)/M174</f>
        <v>158.88</v>
      </c>
      <c r="O174" s="12"/>
    </row>
    <row r="175" spans="1:15" ht="12.75">
      <c r="A175" s="3">
        <v>1434</v>
      </c>
      <c r="B175" s="6">
        <v>7.198</v>
      </c>
      <c r="C175" s="6">
        <v>6.479</v>
      </c>
      <c r="F175" s="2">
        <v>4.191666666666667</v>
      </c>
      <c r="G175" s="2">
        <v>5.266666666666667</v>
      </c>
      <c r="J175" s="12">
        <v>171.03</v>
      </c>
      <c r="K175" s="12">
        <f>(B175*240)/J175</f>
        <v>10.100684090510436</v>
      </c>
      <c r="L175" s="8"/>
      <c r="M175" s="12">
        <v>11</v>
      </c>
      <c r="N175" s="12">
        <f>(B175*240)/M175</f>
        <v>157.0472727272727</v>
      </c>
      <c r="O175" s="12"/>
    </row>
    <row r="176" spans="1:17" ht="12.75">
      <c r="A176" s="3">
        <v>1435</v>
      </c>
      <c r="B176" s="6">
        <f>B175+0.33333*(B181-B175)</f>
        <v>7.13200066</v>
      </c>
      <c r="C176" s="6">
        <f>(C175+C180)/2</f>
        <v>6.377000000000001</v>
      </c>
      <c r="F176" s="2">
        <v>4.245833333333334</v>
      </c>
      <c r="G176" s="2">
        <v>5.320833333333333</v>
      </c>
      <c r="J176" s="12">
        <v>138.23</v>
      </c>
      <c r="K176" s="12">
        <f>(B176*240)/J176</f>
        <v>12.382841339795993</v>
      </c>
      <c r="L176" s="8"/>
      <c r="M176" s="12">
        <v>11</v>
      </c>
      <c r="N176" s="12">
        <f>(B176*240)/M176</f>
        <v>155.6072871272727</v>
      </c>
      <c r="O176" s="12">
        <f>(B176*240)/P176</f>
        <v>256.75202376</v>
      </c>
      <c r="P176" s="2">
        <f>Q176/1.5</f>
        <v>6.666666666666667</v>
      </c>
      <c r="Q176" s="12">
        <v>10</v>
      </c>
    </row>
    <row r="177" spans="7:17" ht="12.75">
      <c r="G177" s="2"/>
      <c r="J177" s="12"/>
      <c r="K177" s="12"/>
      <c r="L177" s="8"/>
      <c r="M177" s="12"/>
      <c r="N177" s="12"/>
      <c r="O177" s="12"/>
      <c r="Q177" s="12"/>
    </row>
    <row r="178" spans="1:17" ht="12.75">
      <c r="A178" s="3" t="s">
        <v>22</v>
      </c>
      <c r="B178" s="6">
        <f>AVERAGE(B172:B176)</f>
        <v>7.061200132000001</v>
      </c>
      <c r="C178" s="6">
        <f>AVERAGE(C172:C176)</f>
        <v>6.188599999999999</v>
      </c>
      <c r="F178" s="6">
        <f>AVERAGE(F172:F176)</f>
        <v>4.3975</v>
      </c>
      <c r="G178" s="6">
        <f>AVERAGE(G172:G176)</f>
        <v>5.432499999999999</v>
      </c>
      <c r="J178" s="6">
        <f>AVERAGE(J172:J176)</f>
        <v>158.61399999999998</v>
      </c>
      <c r="K178" s="6">
        <f>AVERAGE(K172:K176)</f>
        <v>10.750523678881873</v>
      </c>
      <c r="L178" s="8"/>
      <c r="M178" s="6">
        <f>AVERAGE(M172:M176)</f>
        <v>10.8</v>
      </c>
      <c r="N178" s="6">
        <f>AVERAGE(N172:N176)</f>
        <v>157.07345742545454</v>
      </c>
      <c r="O178" s="12"/>
      <c r="Q178" s="12"/>
    </row>
    <row r="179" spans="7:17" ht="12.75">
      <c r="G179" s="2"/>
      <c r="J179" s="12"/>
      <c r="K179" s="12"/>
      <c r="L179" s="8"/>
      <c r="M179" s="12"/>
      <c r="N179" s="12"/>
      <c r="O179" s="12"/>
      <c r="Q179" s="12"/>
    </row>
    <row r="180" spans="1:17" ht="12.75">
      <c r="A180" s="3">
        <v>1436</v>
      </c>
      <c r="B180" s="6">
        <f>B175+0.6667*(B181-B175)</f>
        <v>7.0659934</v>
      </c>
      <c r="C180" s="6">
        <v>6.275</v>
      </c>
      <c r="F180" s="2">
        <v>4.3</v>
      </c>
      <c r="G180" s="2">
        <v>5.375</v>
      </c>
      <c r="J180" s="12">
        <v>122.42</v>
      </c>
      <c r="K180" s="12">
        <f>(B180*240)/J180</f>
        <v>13.852625518706095</v>
      </c>
      <c r="L180" s="8"/>
      <c r="M180" s="12">
        <v>11</v>
      </c>
      <c r="N180" s="12">
        <f>(B180*240)/M180</f>
        <v>154.16712872727274</v>
      </c>
      <c r="O180" s="12">
        <f>(B180*240)/P180</f>
        <v>254.37576239999999</v>
      </c>
      <c r="P180" s="2">
        <f>Q180/1.5</f>
        <v>6.666666666666667</v>
      </c>
      <c r="Q180" s="12">
        <v>10</v>
      </c>
    </row>
    <row r="181" spans="1:17" ht="12.75">
      <c r="A181" s="3">
        <v>1437</v>
      </c>
      <c r="B181" s="6">
        <v>7</v>
      </c>
      <c r="C181" s="6">
        <v>6.675</v>
      </c>
      <c r="F181" s="2">
        <v>4.620833333333333</v>
      </c>
      <c r="G181" s="2">
        <v>5.6</v>
      </c>
      <c r="J181" s="12">
        <v>140.38</v>
      </c>
      <c r="K181" s="12">
        <f>(B181*240)/J181</f>
        <v>11.967516740276393</v>
      </c>
      <c r="L181" s="8"/>
      <c r="M181" s="12">
        <v>11</v>
      </c>
      <c r="N181" s="12">
        <f>(B181*240)/M181</f>
        <v>152.72727272727272</v>
      </c>
      <c r="O181" s="12">
        <f>(B181*240)/P181</f>
        <v>252</v>
      </c>
      <c r="P181" s="2">
        <f>Q181/1.5</f>
        <v>6.666666666666667</v>
      </c>
      <c r="Q181" s="12">
        <v>10</v>
      </c>
    </row>
    <row r="182" spans="1:17" ht="12.75">
      <c r="A182" s="3">
        <v>1438</v>
      </c>
      <c r="B182" s="6">
        <v>7.842</v>
      </c>
      <c r="C182" s="6">
        <v>6.904</v>
      </c>
      <c r="F182" s="2">
        <v>4.620833333333333</v>
      </c>
      <c r="G182" s="2">
        <v>5.491666666666667</v>
      </c>
      <c r="J182" s="12">
        <v>221.9</v>
      </c>
      <c r="K182" s="12">
        <f>(B182*240)/J182</f>
        <v>8.481658404686796</v>
      </c>
      <c r="L182" s="8"/>
      <c r="M182" s="12">
        <v>11</v>
      </c>
      <c r="N182" s="12">
        <f>(B182*240)/M182</f>
        <v>171.0981818181818</v>
      </c>
      <c r="O182" s="12">
        <f>(B182*240)/P182</f>
        <v>282.31199999999995</v>
      </c>
      <c r="P182" s="2">
        <f>Q182/1.5</f>
        <v>6.666666666666667</v>
      </c>
      <c r="Q182" s="12">
        <v>10</v>
      </c>
    </row>
    <row r="183" spans="1:17" ht="12.75">
      <c r="A183" s="3">
        <v>1439</v>
      </c>
      <c r="B183" s="6">
        <v>7</v>
      </c>
      <c r="C183" s="6">
        <v>6.908</v>
      </c>
      <c r="F183" s="2">
        <v>4.620833333333333</v>
      </c>
      <c r="G183" s="2">
        <v>5.6</v>
      </c>
      <c r="J183" s="12">
        <v>255.56</v>
      </c>
      <c r="K183" s="12">
        <f>(B183*240)/J183</f>
        <v>6.57379871654406</v>
      </c>
      <c r="L183" s="8"/>
      <c r="M183" s="12">
        <v>10</v>
      </c>
      <c r="N183" s="12">
        <f>(B183*240)/M183</f>
        <v>168</v>
      </c>
      <c r="O183" s="12">
        <f>(B183*240)/P183</f>
        <v>252</v>
      </c>
      <c r="P183" s="2">
        <f>Q183/1.5</f>
        <v>6.666666666666667</v>
      </c>
      <c r="Q183" s="12">
        <v>10</v>
      </c>
    </row>
    <row r="184" spans="1:17" ht="12.75">
      <c r="A184" s="3">
        <v>1440</v>
      </c>
      <c r="B184" s="6">
        <v>7</v>
      </c>
      <c r="C184">
        <v>7.058</v>
      </c>
      <c r="F184" s="2">
        <v>4.620833333333333</v>
      </c>
      <c r="G184" s="2">
        <v>5.6</v>
      </c>
      <c r="J184" s="12">
        <v>162.02</v>
      </c>
      <c r="K184" s="12">
        <f>(B184*240)/J184</f>
        <v>10.36909023577336</v>
      </c>
      <c r="L184" s="8"/>
      <c r="M184" s="12">
        <v>11</v>
      </c>
      <c r="N184" s="12">
        <f>(B184*240)/M184</f>
        <v>152.72727272727272</v>
      </c>
      <c r="O184" s="12">
        <f>(B184*240)/P184</f>
        <v>252</v>
      </c>
      <c r="P184" s="2">
        <f>Q184/1.5</f>
        <v>6.666666666666667</v>
      </c>
      <c r="Q184" s="12">
        <v>10</v>
      </c>
    </row>
    <row r="185" spans="7:17" ht="12.75">
      <c r="G185" s="2"/>
      <c r="J185" s="12"/>
      <c r="K185" s="12"/>
      <c r="L185" s="8"/>
      <c r="M185" s="12"/>
      <c r="N185" s="12"/>
      <c r="O185" s="12"/>
      <c r="Q185" s="12"/>
    </row>
    <row r="186" spans="1:17" ht="12.75">
      <c r="A186" s="3" t="s">
        <v>23</v>
      </c>
      <c r="B186" s="6">
        <f>AVERAGE(B180:B184)</f>
        <v>7.181598679999999</v>
      </c>
      <c r="C186" s="6">
        <f>AVERAGE(C180:C184)</f>
        <v>6.764</v>
      </c>
      <c r="F186" s="6">
        <f>AVERAGE(F180:F184)</f>
        <v>4.556666666666667</v>
      </c>
      <c r="G186" s="6">
        <f>AVERAGE(G180:G184)</f>
        <v>5.533333333333334</v>
      </c>
      <c r="J186" s="6">
        <f>AVERAGE(J180:J184)</f>
        <v>180.456</v>
      </c>
      <c r="K186" s="6">
        <f>AVERAGE(K180:K184)</f>
        <v>10.24893792319734</v>
      </c>
      <c r="L186" s="8"/>
      <c r="M186" s="6">
        <f>AVERAGE(M180:M184)</f>
        <v>10.8</v>
      </c>
      <c r="N186" s="6">
        <f>AVERAGE(N180:N184)</f>
        <v>159.7439712</v>
      </c>
      <c r="O186" s="6">
        <f>AVERAGE(O180:O184)</f>
        <v>258.53755248</v>
      </c>
      <c r="P186" s="6">
        <f>AVERAGE(P180:P184)</f>
        <v>6.666666666666667</v>
      </c>
      <c r="Q186" s="6">
        <f>AVERAGE(Q180:Q184)</f>
        <v>10</v>
      </c>
    </row>
    <row r="187" spans="7:17" ht="12.75">
      <c r="G187" s="2"/>
      <c r="J187" s="12"/>
      <c r="K187" s="12"/>
      <c r="L187" s="8"/>
      <c r="M187" s="12"/>
      <c r="N187" s="12"/>
      <c r="O187" s="12"/>
      <c r="Q187" s="12"/>
    </row>
    <row r="188" spans="1:17" ht="12.75">
      <c r="A188" s="3">
        <v>1441</v>
      </c>
      <c r="B188" s="6">
        <f>B184+0.33333*(B190-B184)</f>
        <v>7.37932954</v>
      </c>
      <c r="C188" s="6">
        <v>6.858</v>
      </c>
      <c r="F188" s="2">
        <v>4.620833333333333</v>
      </c>
      <c r="G188" s="2">
        <v>5.6</v>
      </c>
      <c r="J188" s="12">
        <v>158.99</v>
      </c>
      <c r="K188" s="12">
        <f>(B188*240)/J188</f>
        <v>11.139311212025913</v>
      </c>
      <c r="L188" s="8"/>
      <c r="M188" s="12">
        <v>11</v>
      </c>
      <c r="N188" s="12">
        <f>(B188*240)/M188</f>
        <v>161.0035536</v>
      </c>
      <c r="O188" s="12">
        <f>(B188*240)/P188</f>
        <v>253.00558422857142</v>
      </c>
      <c r="P188" s="2">
        <f>Q188/1.5</f>
        <v>7</v>
      </c>
      <c r="Q188" s="12">
        <v>10.5</v>
      </c>
    </row>
    <row r="189" spans="1:17" ht="12.75">
      <c r="A189" s="3">
        <v>1442</v>
      </c>
      <c r="B189" s="6">
        <f>B184+0.6667*(B190-B184)</f>
        <v>7.7587046</v>
      </c>
      <c r="C189" s="6">
        <v>6.938</v>
      </c>
      <c r="F189" s="2">
        <v>4.620833333333333</v>
      </c>
      <c r="G189" s="2">
        <v>5.804166666666666</v>
      </c>
      <c r="J189" s="12">
        <v>139.36</v>
      </c>
      <c r="K189" s="12">
        <f>(B189*240)/J189</f>
        <v>13.361718599311134</v>
      </c>
      <c r="L189" s="8"/>
      <c r="M189" s="12">
        <v>11</v>
      </c>
      <c r="N189" s="12">
        <f>(B189*240)/M189</f>
        <v>169.28082763636363</v>
      </c>
      <c r="O189" s="12">
        <f>(B189*240)/P189</f>
        <v>242.88118747826084</v>
      </c>
      <c r="P189" s="2">
        <f>Q189/1.5</f>
        <v>7.666666666666667</v>
      </c>
      <c r="Q189" s="12">
        <v>11.5</v>
      </c>
    </row>
    <row r="190" spans="1:17" ht="12.75">
      <c r="A190" s="3">
        <v>1443</v>
      </c>
      <c r="B190" s="6">
        <v>8.138</v>
      </c>
      <c r="C190" s="6">
        <v>7.058</v>
      </c>
      <c r="F190" s="2">
        <v>4.620833333333333</v>
      </c>
      <c r="G190" s="2">
        <v>5.6</v>
      </c>
      <c r="J190" s="12">
        <v>178.33</v>
      </c>
      <c r="K190" s="12">
        <f>(B190*240)/J190</f>
        <v>10.952279481859472</v>
      </c>
      <c r="L190" s="8"/>
      <c r="M190" s="12">
        <v>11</v>
      </c>
      <c r="N190" s="12">
        <f>(B190*240)/M190</f>
        <v>177.5563636363636</v>
      </c>
      <c r="O190" s="12">
        <f>(B190*240)/P190</f>
        <v>244.14</v>
      </c>
      <c r="P190" s="2">
        <f>Q190/1.5</f>
        <v>8</v>
      </c>
      <c r="Q190" s="12">
        <v>12</v>
      </c>
    </row>
    <row r="191" spans="1:17" ht="12.75">
      <c r="A191" s="3">
        <v>1444</v>
      </c>
      <c r="B191" s="6">
        <v>8.158</v>
      </c>
      <c r="C191" s="6">
        <v>6.975</v>
      </c>
      <c r="F191" s="2">
        <v>4.620833333333333</v>
      </c>
      <c r="G191" s="2">
        <v>5.6</v>
      </c>
      <c r="J191" s="12">
        <v>130.42</v>
      </c>
      <c r="K191" s="12">
        <f>(B191*240)/J191</f>
        <v>15.012421407759547</v>
      </c>
      <c r="L191" s="8"/>
      <c r="M191" s="12">
        <v>11</v>
      </c>
      <c r="N191" s="12">
        <f>(B191*240)/M191</f>
        <v>177.99272727272725</v>
      </c>
      <c r="O191" s="12">
        <f>(B191*240)/P191</f>
        <v>244.73999999999998</v>
      </c>
      <c r="P191" s="2">
        <f>Q191/1.5</f>
        <v>8</v>
      </c>
      <c r="Q191" s="12">
        <v>12</v>
      </c>
    </row>
    <row r="192" spans="1:17" ht="12.75">
      <c r="A192" s="3">
        <v>1445</v>
      </c>
      <c r="B192" s="6">
        <v>8.608</v>
      </c>
      <c r="C192" s="6">
        <v>7.133</v>
      </c>
      <c r="F192" s="2">
        <v>4.620833333333333</v>
      </c>
      <c r="G192" s="2">
        <v>5.7</v>
      </c>
      <c r="J192" s="12">
        <v>119.22</v>
      </c>
      <c r="K192" s="12">
        <f>(B192*240)/J192</f>
        <v>17.3286361348767</v>
      </c>
      <c r="L192" s="8"/>
      <c r="M192" s="12">
        <v>11</v>
      </c>
      <c r="N192" s="12">
        <f>(B192*240)/M192</f>
        <v>187.8109090909091</v>
      </c>
      <c r="O192" s="12">
        <f>(B192*240)/P192</f>
        <v>258.24</v>
      </c>
      <c r="P192" s="2">
        <f>Q192/1.5</f>
        <v>8</v>
      </c>
      <c r="Q192" s="12">
        <v>12</v>
      </c>
    </row>
    <row r="193" spans="7:17" ht="12.75">
      <c r="G193" s="2"/>
      <c r="J193" s="12"/>
      <c r="K193" s="12"/>
      <c r="L193" s="8"/>
      <c r="M193" s="12"/>
      <c r="N193" s="12"/>
      <c r="O193" s="12"/>
      <c r="Q193" s="12"/>
    </row>
    <row r="194" spans="1:17" ht="12.75">
      <c r="A194" s="3" t="s">
        <v>24</v>
      </c>
      <c r="B194" s="6">
        <f>AVERAGE(B188:B192)</f>
        <v>8.008406828</v>
      </c>
      <c r="C194" s="6">
        <f>AVERAGE(C188:C192)</f>
        <v>6.992400000000001</v>
      </c>
      <c r="F194" s="6">
        <f>AVERAGE(F188:F192)</f>
        <v>4.620833333333333</v>
      </c>
      <c r="G194" s="6">
        <f>AVERAGE(G188:G192)</f>
        <v>5.660833333333333</v>
      </c>
      <c r="J194" s="6">
        <f>AVERAGE(J188:J192)</f>
        <v>145.264</v>
      </c>
      <c r="K194" s="6">
        <f>AVERAGE(K188:K192)</f>
        <v>13.558873367166552</v>
      </c>
      <c r="L194" s="8"/>
      <c r="M194" s="6">
        <f>AVERAGE(M188:M192)</f>
        <v>11</v>
      </c>
      <c r="N194" s="6">
        <f>AVERAGE(N188:N192)</f>
        <v>174.72887624727272</v>
      </c>
      <c r="O194" s="6">
        <f>AVERAGE(O188:O192)</f>
        <v>248.60135434136646</v>
      </c>
      <c r="P194" s="6">
        <f>AVERAGE(P188:P192)</f>
        <v>7.733333333333334</v>
      </c>
      <c r="Q194" s="6">
        <f>AVERAGE(Q188:Q192)</f>
        <v>11.6</v>
      </c>
    </row>
    <row r="195" spans="7:17" ht="12.75">
      <c r="G195" s="2"/>
      <c r="J195" s="12"/>
      <c r="K195" s="12"/>
      <c r="L195" s="8"/>
      <c r="M195" s="12"/>
      <c r="N195" s="12"/>
      <c r="O195" s="12"/>
      <c r="Q195" s="12"/>
    </row>
    <row r="196" spans="1:17" ht="12.75">
      <c r="A196" s="3">
        <v>1446</v>
      </c>
      <c r="B196" s="6">
        <f>(B192+B197)/2</f>
        <v>8.004000000000001</v>
      </c>
      <c r="C196" s="6">
        <v>7</v>
      </c>
      <c r="F196" s="2">
        <v>4.620833333333333</v>
      </c>
      <c r="G196" s="2">
        <v>5.7</v>
      </c>
      <c r="J196" s="12">
        <v>144.25</v>
      </c>
      <c r="K196" s="12">
        <f>(B196*240)/J196</f>
        <v>13.316880415944542</v>
      </c>
      <c r="L196" s="8"/>
      <c r="M196" s="12">
        <v>11</v>
      </c>
      <c r="N196" s="12">
        <f>(B196*240)/M196</f>
        <v>174.6327272727273</v>
      </c>
      <c r="O196" s="12">
        <f>(B196*240)/P196</f>
        <v>240.12000000000003</v>
      </c>
      <c r="P196" s="2">
        <f>Q196/1.5</f>
        <v>8</v>
      </c>
      <c r="Q196" s="12">
        <v>12</v>
      </c>
    </row>
    <row r="197" spans="1:17" ht="12.75">
      <c r="A197" s="3">
        <v>1447</v>
      </c>
      <c r="B197" s="6">
        <v>7.4</v>
      </c>
      <c r="C197" s="6">
        <v>7.058</v>
      </c>
      <c r="F197" s="2">
        <v>4.620833333333333</v>
      </c>
      <c r="G197" s="2">
        <v>5.7</v>
      </c>
      <c r="J197" s="12">
        <v>161.01</v>
      </c>
      <c r="K197" s="12">
        <f>(B197*240)/J197</f>
        <v>11.030370784423328</v>
      </c>
      <c r="L197" s="8"/>
      <c r="M197" s="12">
        <v>11</v>
      </c>
      <c r="N197" s="12">
        <f>(B197*240)/M197</f>
        <v>161.45454545454547</v>
      </c>
      <c r="O197" s="12">
        <f>(B197*240)/P197</f>
        <v>222</v>
      </c>
      <c r="P197" s="2">
        <f>Q197/1.5</f>
        <v>8</v>
      </c>
      <c r="Q197" s="12">
        <v>12</v>
      </c>
    </row>
    <row r="198" spans="1:17" ht="12.75">
      <c r="A198" s="3">
        <v>1448</v>
      </c>
      <c r="B198" s="6">
        <v>7.879</v>
      </c>
      <c r="C198" s="6">
        <v>6.558</v>
      </c>
      <c r="F198" s="2">
        <v>4.620833333333333</v>
      </c>
      <c r="G198" s="2">
        <v>5.7</v>
      </c>
      <c r="J198" s="12">
        <v>144.93</v>
      </c>
      <c r="K198" s="12">
        <f>(B198*240)/J198</f>
        <v>13.047402194162697</v>
      </c>
      <c r="L198" s="8"/>
      <c r="M198" s="12">
        <v>11</v>
      </c>
      <c r="N198" s="12">
        <f>(B198*240)/M198</f>
        <v>171.90545454545452</v>
      </c>
      <c r="O198" s="12">
        <f>(B198*240)/P198</f>
        <v>236.36999999999998</v>
      </c>
      <c r="P198" s="2">
        <f>Q198/1.5</f>
        <v>8</v>
      </c>
      <c r="Q198" s="12">
        <v>12</v>
      </c>
    </row>
    <row r="199" spans="1:17" ht="12.75">
      <c r="A199" s="3">
        <v>1449</v>
      </c>
      <c r="B199" s="6">
        <v>7.813</v>
      </c>
      <c r="C199" s="6">
        <v>6.308</v>
      </c>
      <c r="F199" s="2">
        <v>4.620833333333333</v>
      </c>
      <c r="G199" s="2">
        <v>5.7</v>
      </c>
      <c r="J199" s="12">
        <v>118.42</v>
      </c>
      <c r="K199" s="12">
        <f>(B199*240)/J199</f>
        <v>15.834487417665933</v>
      </c>
      <c r="L199" s="8"/>
      <c r="M199" s="12">
        <v>11</v>
      </c>
      <c r="N199" s="12">
        <f>(B199*240)/M199</f>
        <v>170.46545454545455</v>
      </c>
      <c r="O199" s="12">
        <f>(B199*240)/P199</f>
        <v>234.39</v>
      </c>
      <c r="P199" s="2">
        <f>Q199/1.5</f>
        <v>8</v>
      </c>
      <c r="Q199" s="12">
        <v>12</v>
      </c>
    </row>
    <row r="200" spans="1:17" ht="12.75">
      <c r="A200" s="3">
        <v>1450</v>
      </c>
      <c r="B200" s="6">
        <v>7.5</v>
      </c>
      <c r="C200" s="6">
        <v>6.888</v>
      </c>
      <c r="F200" s="2">
        <v>4.620833333333333</v>
      </c>
      <c r="G200" s="2">
        <v>5.7</v>
      </c>
      <c r="J200" s="12">
        <v>128.84</v>
      </c>
      <c r="K200" s="12">
        <f>(B200*240)/J200</f>
        <v>13.970816516609748</v>
      </c>
      <c r="L200" s="8"/>
      <c r="M200" s="12">
        <v>11</v>
      </c>
      <c r="N200" s="12">
        <f>(B200*240)/M200</f>
        <v>163.63636363636363</v>
      </c>
      <c r="O200" s="12">
        <f>(B200*240)/P200</f>
        <v>225</v>
      </c>
      <c r="P200" s="2">
        <f>Q200/1.5</f>
        <v>8</v>
      </c>
      <c r="Q200" s="12">
        <v>12</v>
      </c>
    </row>
    <row r="201" spans="7:17" ht="12.75">
      <c r="G201" s="2"/>
      <c r="J201" s="12"/>
      <c r="K201" s="12"/>
      <c r="L201" s="8"/>
      <c r="M201" s="12"/>
      <c r="N201" s="12"/>
      <c r="O201" s="12"/>
      <c r="Q201" s="12"/>
    </row>
    <row r="202" spans="1:17" ht="12.75">
      <c r="A202" s="3" t="s">
        <v>25</v>
      </c>
      <c r="B202" s="6">
        <f>AVERAGE(B196:B200)</f>
        <v>7.719200000000001</v>
      </c>
      <c r="C202" s="6">
        <f>AVERAGE(C196:C200)</f>
        <v>6.7623999999999995</v>
      </c>
      <c r="F202" s="6">
        <f>AVERAGE(F196:F200)</f>
        <v>4.620833333333333</v>
      </c>
      <c r="G202" s="6">
        <f>AVERAGE(G196:G200)</f>
        <v>5.7</v>
      </c>
      <c r="J202" s="6">
        <f>AVERAGE(J196:J200)</f>
        <v>139.49</v>
      </c>
      <c r="K202" s="6">
        <f>AVERAGE(K196:K200)</f>
        <v>13.43999146576125</v>
      </c>
      <c r="L202" s="8"/>
      <c r="M202" s="6">
        <f>AVERAGE(M196:M200)</f>
        <v>11</v>
      </c>
      <c r="N202" s="6">
        <f>AVERAGE(N196:N200)</f>
        <v>168.4189090909091</v>
      </c>
      <c r="O202" s="6">
        <f>AVERAGE(O196:O200)</f>
        <v>231.57600000000002</v>
      </c>
      <c r="P202" s="6">
        <f>AVERAGE(P196:P200)</f>
        <v>8</v>
      </c>
      <c r="Q202" s="6">
        <f>AVERAGE(Q196:Q200)</f>
        <v>12</v>
      </c>
    </row>
    <row r="203" spans="7:17" ht="12.75">
      <c r="G203" s="2"/>
      <c r="J203" s="12"/>
      <c r="K203" s="12"/>
      <c r="L203" s="8"/>
      <c r="M203" s="12"/>
      <c r="N203" s="12"/>
      <c r="O203" s="12"/>
      <c r="Q203" s="12"/>
    </row>
    <row r="204" spans="1:17" ht="12.75">
      <c r="A204" s="3">
        <v>1451</v>
      </c>
      <c r="B204" s="6">
        <v>7.8</v>
      </c>
      <c r="C204" s="6">
        <v>6.258</v>
      </c>
      <c r="F204" s="2">
        <v>4.620833333333333</v>
      </c>
      <c r="G204" s="2">
        <v>5.7</v>
      </c>
      <c r="J204" s="12">
        <v>126.94</v>
      </c>
      <c r="K204" s="12">
        <f>(B204*240)/J204</f>
        <v>14.747124625807468</v>
      </c>
      <c r="L204" s="8"/>
      <c r="M204" s="12">
        <v>11</v>
      </c>
      <c r="N204" s="12">
        <f>(B204*240)/M204</f>
        <v>170.1818181818182</v>
      </c>
      <c r="O204" s="12">
        <f>(B204*240)/P204</f>
        <v>234</v>
      </c>
      <c r="P204" s="2">
        <f>Q204/1.5</f>
        <v>8</v>
      </c>
      <c r="Q204" s="12">
        <v>12</v>
      </c>
    </row>
    <row r="205" spans="1:17" ht="12.75">
      <c r="A205" s="3">
        <v>1452</v>
      </c>
      <c r="B205" s="6">
        <v>6.5</v>
      </c>
      <c r="C205" s="6">
        <v>6.758</v>
      </c>
      <c r="F205" s="2">
        <v>4.620833333333333</v>
      </c>
      <c r="G205" s="2">
        <v>5.7</v>
      </c>
      <c r="J205" s="12">
        <v>122.05</v>
      </c>
      <c r="K205" s="12">
        <f>(B205*240)/J205</f>
        <v>12.781646866038509</v>
      </c>
      <c r="L205" s="8"/>
      <c r="M205" s="12">
        <v>11</v>
      </c>
      <c r="N205" s="12">
        <f>(B205*240)/M205</f>
        <v>141.8181818181818</v>
      </c>
      <c r="O205" s="12">
        <f>(B205*240)/P205</f>
        <v>195</v>
      </c>
      <c r="P205" s="2">
        <f>Q205/1.5</f>
        <v>8</v>
      </c>
      <c r="Q205" s="12">
        <v>12</v>
      </c>
    </row>
    <row r="206" spans="1:17" ht="12.75">
      <c r="A206" s="3">
        <v>1453</v>
      </c>
      <c r="B206" s="6">
        <v>6</v>
      </c>
      <c r="C206" s="6">
        <v>5.863</v>
      </c>
      <c r="F206" s="2">
        <v>4.620833333333333</v>
      </c>
      <c r="G206" s="2">
        <v>5.375</v>
      </c>
      <c r="J206" s="12">
        <v>134.4</v>
      </c>
      <c r="K206" s="12">
        <f>(B206*240)/J206</f>
        <v>10.714285714285714</v>
      </c>
      <c r="L206" s="8"/>
      <c r="M206" s="12">
        <v>11</v>
      </c>
      <c r="N206" s="12">
        <f>(B206*240)/M206</f>
        <v>130.9090909090909</v>
      </c>
      <c r="O206" s="12">
        <f>(B206*240)/P206</f>
        <v>180</v>
      </c>
      <c r="P206" s="2">
        <f>Q206/1.5</f>
        <v>8</v>
      </c>
      <c r="Q206" s="12">
        <v>12</v>
      </c>
    </row>
    <row r="207" spans="1:17" ht="12.75">
      <c r="A207" s="3">
        <v>1454</v>
      </c>
      <c r="B207" s="6">
        <f>(B206+B208)/2</f>
        <v>6.6135</v>
      </c>
      <c r="C207" s="6">
        <v>5.821</v>
      </c>
      <c r="F207" s="2">
        <v>4.620833333333333</v>
      </c>
      <c r="G207" s="2">
        <v>5.7</v>
      </c>
      <c r="J207" s="12">
        <v>133.87</v>
      </c>
      <c r="K207" s="12">
        <f>(B207*240)/J207</f>
        <v>11.85657727646224</v>
      </c>
      <c r="L207" s="8"/>
      <c r="M207" s="12">
        <v>11</v>
      </c>
      <c r="N207" s="12">
        <f>(B207*240)/M207</f>
        <v>144.29454545454544</v>
      </c>
      <c r="O207" s="12">
        <f>(B207*240)/P207</f>
        <v>198.405</v>
      </c>
      <c r="P207" s="2">
        <f>Q207/1.5</f>
        <v>8</v>
      </c>
      <c r="Q207" s="12">
        <v>12</v>
      </c>
    </row>
    <row r="208" spans="1:17" ht="12.75">
      <c r="A208" s="3">
        <v>1455</v>
      </c>
      <c r="B208" s="6">
        <v>7.227</v>
      </c>
      <c r="C208" s="6">
        <v>7.05</v>
      </c>
      <c r="F208" s="2">
        <v>4.620833333333333</v>
      </c>
      <c r="G208" s="2">
        <v>5.7</v>
      </c>
      <c r="J208" s="12">
        <v>122.37</v>
      </c>
      <c r="K208" s="12">
        <f>(B208*240)/J208</f>
        <v>14.174062270164255</v>
      </c>
      <c r="L208" s="8"/>
      <c r="M208" s="12">
        <v>11</v>
      </c>
      <c r="N208" s="12">
        <f>(B208*240)/M208</f>
        <v>157.68</v>
      </c>
      <c r="O208" s="12">
        <f>(B208*240)/P208</f>
        <v>216.81</v>
      </c>
      <c r="P208" s="2">
        <f>Q208/1.5</f>
        <v>8</v>
      </c>
      <c r="Q208" s="12">
        <v>12</v>
      </c>
    </row>
    <row r="209" spans="7:17" ht="12.75">
      <c r="G209" s="2"/>
      <c r="J209" s="12"/>
      <c r="K209" s="12"/>
      <c r="L209" s="8"/>
      <c r="M209" s="12"/>
      <c r="N209" s="12"/>
      <c r="O209" s="12"/>
      <c r="Q209" s="12"/>
    </row>
    <row r="210" spans="1:17" ht="12.75">
      <c r="A210" s="3" t="s">
        <v>26</v>
      </c>
      <c r="B210" s="6">
        <f>AVERAGE(B204:B208)</f>
        <v>6.828100000000001</v>
      </c>
      <c r="C210" s="6">
        <f>AVERAGE(C204:C208)</f>
        <v>6.3500000000000005</v>
      </c>
      <c r="F210" s="6">
        <f>AVERAGE(F204:F208)</f>
        <v>4.620833333333333</v>
      </c>
      <c r="G210" s="6">
        <f>AVERAGE(G204:G208)</f>
        <v>5.635</v>
      </c>
      <c r="J210" s="6">
        <f>AVERAGE(J204:J208)</f>
        <v>127.926</v>
      </c>
      <c r="K210" s="6">
        <f>AVERAGE(K204:K208)</f>
        <v>12.854739350551636</v>
      </c>
      <c r="L210" s="8"/>
      <c r="M210" s="6">
        <f>AVERAGE(M204:M208)</f>
        <v>11</v>
      </c>
      <c r="N210" s="6">
        <f>AVERAGE(N204:N208)</f>
        <v>148.97672727272726</v>
      </c>
      <c r="O210" s="6">
        <f>AVERAGE(O204:O208)</f>
        <v>204.843</v>
      </c>
      <c r="P210" s="6">
        <f>AVERAGE(P204:P208)</f>
        <v>8</v>
      </c>
      <c r="Q210" s="6">
        <f>AVERAGE(Q204:Q208)</f>
        <v>12</v>
      </c>
    </row>
    <row r="211" spans="7:17" ht="12.75">
      <c r="G211" s="2"/>
      <c r="J211" s="12"/>
      <c r="K211" s="12"/>
      <c r="L211" s="8"/>
      <c r="M211" s="12"/>
      <c r="N211" s="12"/>
      <c r="O211" s="12"/>
      <c r="Q211" s="12"/>
    </row>
    <row r="212" spans="1:17" ht="12.75">
      <c r="A212" s="3">
        <v>1456</v>
      </c>
      <c r="B212" s="6">
        <v>7.283</v>
      </c>
      <c r="C212" s="6">
        <v>6.767</v>
      </c>
      <c r="F212" s="2">
        <v>4.620833333333333</v>
      </c>
      <c r="G212" s="2">
        <v>5.7</v>
      </c>
      <c r="J212" s="12">
        <v>151.34</v>
      </c>
      <c r="K212" s="12">
        <f>(B212*240)/J212</f>
        <v>11.549623364609488</v>
      </c>
      <c r="L212" s="8"/>
      <c r="M212" s="12">
        <v>11</v>
      </c>
      <c r="N212" s="12">
        <f>(B212*240)/M212</f>
        <v>158.9018181818182</v>
      </c>
      <c r="O212" s="12">
        <f>(B212*240)/P212</f>
        <v>218.49</v>
      </c>
      <c r="P212" s="2">
        <f>Q212/1.5</f>
        <v>8</v>
      </c>
      <c r="Q212" s="12">
        <v>12</v>
      </c>
    </row>
    <row r="213" spans="1:17" ht="12.75">
      <c r="A213" s="3">
        <v>1457</v>
      </c>
      <c r="B213" s="6">
        <v>8</v>
      </c>
      <c r="C213" s="6">
        <v>6.025</v>
      </c>
      <c r="F213" s="2">
        <v>4.620833333333333</v>
      </c>
      <c r="G213" s="2">
        <v>5.7</v>
      </c>
      <c r="J213" s="12">
        <v>165.25</v>
      </c>
      <c r="K213" s="12">
        <f>(B213*240)/J213</f>
        <v>11.61875945537065</v>
      </c>
      <c r="L213" s="8"/>
      <c r="M213" s="12">
        <v>11</v>
      </c>
      <c r="N213" s="12">
        <f>(B213*240)/M213</f>
        <v>174.54545454545453</v>
      </c>
      <c r="O213" s="12">
        <f>(B213*240)/P213</f>
        <v>240</v>
      </c>
      <c r="P213" s="2">
        <f>Q213/1.5</f>
        <v>8</v>
      </c>
      <c r="Q213" s="12">
        <v>12</v>
      </c>
    </row>
    <row r="214" spans="1:17" ht="12.75">
      <c r="A214" s="3">
        <v>1458</v>
      </c>
      <c r="B214" s="6">
        <v>8</v>
      </c>
      <c r="C214" s="6">
        <v>7.867</v>
      </c>
      <c r="F214" s="2">
        <v>4.620833333333333</v>
      </c>
      <c r="G214" s="2">
        <v>5.375</v>
      </c>
      <c r="J214" s="12">
        <v>152.79</v>
      </c>
      <c r="K214" s="12">
        <f>(B214*240)/J214</f>
        <v>12.566267425878658</v>
      </c>
      <c r="L214" s="8"/>
      <c r="M214" s="12">
        <v>11</v>
      </c>
      <c r="N214" s="12">
        <f>(B214*240)/M214</f>
        <v>174.54545454545453</v>
      </c>
      <c r="O214" s="12">
        <f>(B214*240)/P214</f>
        <v>240</v>
      </c>
      <c r="P214" s="2">
        <f>Q214/1.5</f>
        <v>8</v>
      </c>
      <c r="Q214" s="12">
        <v>12</v>
      </c>
    </row>
    <row r="215" spans="1:17" ht="12.75">
      <c r="A215" s="3">
        <v>1459</v>
      </c>
      <c r="B215" s="6">
        <v>8</v>
      </c>
      <c r="C215" s="6">
        <v>7.9</v>
      </c>
      <c r="F215" s="2">
        <v>4.5125</v>
      </c>
      <c r="G215" s="2">
        <v>5.804166666666666</v>
      </c>
      <c r="J215" s="12">
        <v>134.53</v>
      </c>
      <c r="K215" s="12">
        <f>(B215*240)/J215</f>
        <v>14.27190961123913</v>
      </c>
      <c r="L215" s="8"/>
      <c r="M215" s="12">
        <v>11</v>
      </c>
      <c r="N215" s="12">
        <f>(B215*240)/M215</f>
        <v>174.54545454545453</v>
      </c>
      <c r="O215" s="12">
        <f>(B215*240)/P215</f>
        <v>240</v>
      </c>
      <c r="P215" s="2">
        <f>Q215/1.5</f>
        <v>8</v>
      </c>
      <c r="Q215" s="12">
        <v>12</v>
      </c>
    </row>
    <row r="216" spans="1:17" ht="12.75">
      <c r="A216" s="3">
        <v>1460</v>
      </c>
      <c r="B216" s="6">
        <v>8</v>
      </c>
      <c r="C216" s="6">
        <v>7.367</v>
      </c>
      <c r="F216" s="2">
        <v>4.3</v>
      </c>
      <c r="G216" s="2">
        <v>5.7</v>
      </c>
      <c r="J216" s="12">
        <v>145.28</v>
      </c>
      <c r="K216" s="12">
        <f>(B216*240)/J216</f>
        <v>13.215859030837004</v>
      </c>
      <c r="L216" s="8"/>
      <c r="M216" s="12">
        <v>11</v>
      </c>
      <c r="N216" s="12">
        <f>(B216*240)/M216</f>
        <v>174.54545454545453</v>
      </c>
      <c r="O216" s="12">
        <f>(B216*240)/P216</f>
        <v>240</v>
      </c>
      <c r="P216" s="2">
        <f>Q216/1.5</f>
        <v>8</v>
      </c>
      <c r="Q216" s="12">
        <v>12</v>
      </c>
    </row>
    <row r="217" spans="7:17" ht="12.75">
      <c r="G217" s="2"/>
      <c r="J217" s="12"/>
      <c r="K217" s="12"/>
      <c r="L217" s="8"/>
      <c r="M217" s="12"/>
      <c r="N217" s="12"/>
      <c r="O217" s="12"/>
      <c r="Q217" s="12"/>
    </row>
    <row r="218" spans="1:17" ht="12.75">
      <c r="A218" s="3" t="s">
        <v>27</v>
      </c>
      <c r="B218" s="6">
        <f>AVERAGE(B212:B216)</f>
        <v>7.8566</v>
      </c>
      <c r="C218" s="6">
        <f>AVERAGE(C212:C216)</f>
        <v>7.1852</v>
      </c>
      <c r="F218" s="6">
        <f>AVERAGE(F212:F216)</f>
        <v>4.534999999999999</v>
      </c>
      <c r="G218" s="6">
        <f>AVERAGE(G212:G216)</f>
        <v>5.655833333333333</v>
      </c>
      <c r="J218" s="6">
        <f>AVERAGE(J212:J216)</f>
        <v>149.838</v>
      </c>
      <c r="K218" s="6">
        <f>AVERAGE(K212:K216)</f>
        <v>12.644483777586986</v>
      </c>
      <c r="L218" s="8"/>
      <c r="M218" s="6">
        <f>AVERAGE(M212:M216)</f>
        <v>11</v>
      </c>
      <c r="N218" s="6">
        <f>AVERAGE(N212:N216)</f>
        <v>171.41672727272726</v>
      </c>
      <c r="O218" s="6">
        <f>AVERAGE(O212:O216)</f>
        <v>235.698</v>
      </c>
      <c r="P218" s="6">
        <f>AVERAGE(P212:P216)</f>
        <v>8</v>
      </c>
      <c r="Q218" s="6">
        <f>AVERAGE(Q212:Q216)</f>
        <v>12</v>
      </c>
    </row>
    <row r="219" spans="7:17" ht="12.75">
      <c r="G219" s="2"/>
      <c r="J219" s="12"/>
      <c r="K219" s="12"/>
      <c r="L219" s="8"/>
      <c r="M219" s="12"/>
      <c r="N219" s="12"/>
      <c r="O219" s="12"/>
      <c r="Q219" s="12"/>
    </row>
    <row r="220" spans="1:17" ht="12.75">
      <c r="A220" s="3">
        <v>1461</v>
      </c>
      <c r="B220" s="6">
        <v>8</v>
      </c>
      <c r="C220" s="6">
        <v>7.317</v>
      </c>
      <c r="F220" s="2">
        <v>4</v>
      </c>
      <c r="G220" s="2">
        <v>5.379166666666666</v>
      </c>
      <c r="J220" s="12">
        <v>129.24</v>
      </c>
      <c r="K220" s="12">
        <f>(B220*240)/J220</f>
        <v>14.856081708449395</v>
      </c>
      <c r="L220" s="8"/>
      <c r="M220" s="12">
        <v>11</v>
      </c>
      <c r="N220" s="12">
        <f>(B220*240)/M220</f>
        <v>174.54545454545453</v>
      </c>
      <c r="O220" s="12">
        <f>(B220*240)/P220</f>
        <v>240</v>
      </c>
      <c r="P220" s="2">
        <f>Q220/1.5</f>
        <v>8</v>
      </c>
      <c r="Q220" s="12">
        <v>12</v>
      </c>
    </row>
    <row r="221" spans="1:17" ht="12.75">
      <c r="A221" s="3">
        <v>1462</v>
      </c>
      <c r="B221" s="6">
        <f>B220+0.33333*(B223-B220)</f>
        <v>8</v>
      </c>
      <c r="C221" s="6">
        <f>C220+0.33333*(C223-C220)</f>
        <v>7.6003305</v>
      </c>
      <c r="F221" s="6">
        <f>F220+0.33333*(F223-F220)</f>
        <v>4.066666</v>
      </c>
      <c r="G221" s="6">
        <f>G220+0.33333*(G223-G220)</f>
        <v>5.302778541666667</v>
      </c>
      <c r="J221" s="12">
        <v>120.67</v>
      </c>
      <c r="K221" s="12">
        <f>(B221*240)/J221</f>
        <v>15.911162675064224</v>
      </c>
      <c r="L221" s="8"/>
      <c r="M221" s="12">
        <v>11</v>
      </c>
      <c r="N221" s="12">
        <f>(B221*240)/M221</f>
        <v>174.54545454545453</v>
      </c>
      <c r="O221" s="12">
        <f>(B221*240)/P221</f>
        <v>240</v>
      </c>
      <c r="P221" s="2">
        <f>Q221/1.5</f>
        <v>8</v>
      </c>
      <c r="Q221" s="12">
        <v>12</v>
      </c>
    </row>
    <row r="222" spans="1:17" ht="12.75">
      <c r="A222" s="3">
        <v>1463</v>
      </c>
      <c r="B222" s="6">
        <f>B220+0.6667*(B223-B220)</f>
        <v>8</v>
      </c>
      <c r="C222" s="6">
        <f>C220+0.6667*(C223-C220)</f>
        <v>7.8836949999999995</v>
      </c>
      <c r="F222" s="6">
        <f>F220+0.6667*(F223-F220)</f>
        <v>4.1333400000000005</v>
      </c>
      <c r="G222" s="6">
        <f>G220+0.6667*(G223-G220)</f>
        <v>5.22638125</v>
      </c>
      <c r="J222" s="12">
        <v>103.33</v>
      </c>
      <c r="K222" s="12">
        <f>(B222*240)/J222</f>
        <v>18.58124455627601</v>
      </c>
      <c r="L222" s="8"/>
      <c r="M222" s="12">
        <v>11</v>
      </c>
      <c r="N222" s="12">
        <f>(B222*240)/M222</f>
        <v>174.54545454545453</v>
      </c>
      <c r="O222" s="12">
        <f>(B222*240)/P222</f>
        <v>240</v>
      </c>
      <c r="P222" s="2">
        <f>Q222/1.5</f>
        <v>8</v>
      </c>
      <c r="Q222" s="12">
        <v>12</v>
      </c>
    </row>
    <row r="223" spans="1:17" ht="12.75">
      <c r="A223" s="3">
        <v>1464</v>
      </c>
      <c r="B223" s="6">
        <v>8</v>
      </c>
      <c r="C223" s="6">
        <v>8.167</v>
      </c>
      <c r="F223" s="2">
        <v>4.2</v>
      </c>
      <c r="G223" s="2">
        <v>5.15</v>
      </c>
      <c r="J223" s="12">
        <v>100.59</v>
      </c>
      <c r="K223" s="12">
        <f>(B223*240)/J223</f>
        <v>19.087384431852072</v>
      </c>
      <c r="L223" s="8"/>
      <c r="M223" s="12">
        <v>11</v>
      </c>
      <c r="N223" s="12">
        <f>(B223*240)/M223</f>
        <v>174.54545454545453</v>
      </c>
      <c r="O223" s="12">
        <f>(B223*240)/P223</f>
        <v>240</v>
      </c>
      <c r="P223" s="2">
        <f>Q223/1.5</f>
        <v>8</v>
      </c>
      <c r="Q223" s="12">
        <v>12</v>
      </c>
    </row>
    <row r="224" spans="1:17" ht="12.75">
      <c r="A224" s="3">
        <v>1465</v>
      </c>
      <c r="B224" s="6">
        <v>8</v>
      </c>
      <c r="C224" s="6">
        <f>(C223+C228)/2</f>
        <v>8.4585</v>
      </c>
      <c r="F224" s="6">
        <v>4.1</v>
      </c>
      <c r="G224" s="6">
        <v>4.975</v>
      </c>
      <c r="J224" s="12">
        <v>115.82</v>
      </c>
      <c r="K224" s="12">
        <f>(B224*240)/J224</f>
        <v>16.57744776377137</v>
      </c>
      <c r="L224" s="8"/>
      <c r="M224" s="12">
        <v>11</v>
      </c>
      <c r="N224" s="12">
        <f>(B224*240)/M224</f>
        <v>174.54545454545453</v>
      </c>
      <c r="O224" s="12">
        <f>(B224*240)/P224</f>
        <v>240</v>
      </c>
      <c r="P224" s="2">
        <f>Q224/1.5</f>
        <v>8</v>
      </c>
      <c r="Q224" s="12">
        <v>12</v>
      </c>
    </row>
    <row r="225" spans="6:17" ht="12.75">
      <c r="F225" s="6"/>
      <c r="G225" s="6"/>
      <c r="J225" s="12"/>
      <c r="K225" s="12"/>
      <c r="L225" s="8"/>
      <c r="M225" s="12"/>
      <c r="N225" s="12"/>
      <c r="O225" s="12"/>
      <c r="Q225" s="12"/>
    </row>
    <row r="226" spans="1:17" ht="12.75">
      <c r="A226" s="3" t="s">
        <v>28</v>
      </c>
      <c r="B226" s="6">
        <f>AVERAGE(B220:B224)</f>
        <v>8</v>
      </c>
      <c r="C226" s="6">
        <f>AVERAGE(C220:C224)</f>
        <v>7.885305100000001</v>
      </c>
      <c r="F226" s="6">
        <f>AVERAGE(F220:F224)</f>
        <v>4.1000011999999995</v>
      </c>
      <c r="G226" s="6">
        <f>AVERAGE(G220:G224)</f>
        <v>5.206665291666667</v>
      </c>
      <c r="J226" s="6">
        <f>AVERAGE(J220:J224)</f>
        <v>113.93000000000002</v>
      </c>
      <c r="K226" s="6">
        <f>AVERAGE(K220:K224)</f>
        <v>17.002664227082615</v>
      </c>
      <c r="L226" s="8"/>
      <c r="M226" s="6">
        <f>AVERAGE(M220:M224)</f>
        <v>11</v>
      </c>
      <c r="N226" s="6">
        <f>AVERAGE(N220:N224)</f>
        <v>174.54545454545453</v>
      </c>
      <c r="O226" s="6">
        <f>AVERAGE(O220:O224)</f>
        <v>240</v>
      </c>
      <c r="P226" s="6">
        <f>AVERAGE(P220:P224)</f>
        <v>8</v>
      </c>
      <c r="Q226" s="6">
        <f>AVERAGE(Q220:Q224)</f>
        <v>12</v>
      </c>
    </row>
    <row r="227" spans="6:17" ht="12.75">
      <c r="F227" s="6"/>
      <c r="G227" s="6"/>
      <c r="J227" s="12"/>
      <c r="K227" s="12"/>
      <c r="L227" s="8"/>
      <c r="M227" s="12"/>
      <c r="N227" s="12"/>
      <c r="O227" s="12"/>
      <c r="Q227" s="12"/>
    </row>
    <row r="228" spans="1:17" ht="12.75">
      <c r="A228" s="3">
        <v>1466</v>
      </c>
      <c r="B228" s="6">
        <v>8</v>
      </c>
      <c r="C228" s="6">
        <v>8.75</v>
      </c>
      <c r="F228" s="2">
        <v>4</v>
      </c>
      <c r="G228" s="2">
        <v>4.8</v>
      </c>
      <c r="J228" s="12">
        <v>119.28</v>
      </c>
      <c r="K228" s="12">
        <f>(B228*240)/J228</f>
        <v>16.096579476861166</v>
      </c>
      <c r="L228" s="8"/>
      <c r="M228" s="12">
        <v>11</v>
      </c>
      <c r="N228" s="12">
        <f>(B228*240)/M228</f>
        <v>174.54545454545453</v>
      </c>
      <c r="O228" s="12">
        <f>(B228*240)/P228</f>
        <v>240</v>
      </c>
      <c r="P228" s="2">
        <f>Q228/1.5</f>
        <v>8</v>
      </c>
      <c r="Q228" s="12">
        <v>12</v>
      </c>
    </row>
    <row r="229" spans="1:17" ht="12.75">
      <c r="A229" s="3">
        <v>1467</v>
      </c>
      <c r="B229" s="6">
        <v>8</v>
      </c>
      <c r="C229" s="6">
        <v>8.8</v>
      </c>
      <c r="F229" s="2">
        <v>3.7</v>
      </c>
      <c r="G229" s="2">
        <v>4.8</v>
      </c>
      <c r="J229" s="12">
        <v>128.35</v>
      </c>
      <c r="K229" s="12">
        <f>(B229*240)/J229</f>
        <v>14.959096221269965</v>
      </c>
      <c r="L229" s="8"/>
      <c r="M229" s="12">
        <v>11</v>
      </c>
      <c r="N229" s="12">
        <f>(B229*240)/M229</f>
        <v>174.54545454545453</v>
      </c>
      <c r="O229" s="12">
        <f>(B229*240)/P229</f>
        <v>240</v>
      </c>
      <c r="P229" s="2">
        <f>Q229/1.5</f>
        <v>8</v>
      </c>
      <c r="Q229" s="12">
        <v>12</v>
      </c>
    </row>
    <row r="230" spans="1:17" ht="12.75">
      <c r="A230" s="3">
        <v>1468</v>
      </c>
      <c r="B230" s="6">
        <v>8.25</v>
      </c>
      <c r="C230" s="6">
        <v>8.425</v>
      </c>
      <c r="F230" s="2">
        <v>4</v>
      </c>
      <c r="G230" s="2">
        <v>4.85</v>
      </c>
      <c r="J230" s="12">
        <v>120.08</v>
      </c>
      <c r="K230" s="12">
        <f>(B230*240)/J230</f>
        <v>16.489007328447702</v>
      </c>
      <c r="L230" s="8"/>
      <c r="M230" s="12">
        <v>11</v>
      </c>
      <c r="N230" s="12">
        <f>(B230*240)/M230</f>
        <v>180</v>
      </c>
      <c r="O230" s="12">
        <f>(B230*240)/P230</f>
        <v>247.5</v>
      </c>
      <c r="P230" s="2">
        <f>Q230/1.5</f>
        <v>8</v>
      </c>
      <c r="Q230" s="12">
        <v>12</v>
      </c>
    </row>
    <row r="231" spans="1:17" ht="12.75">
      <c r="A231" s="3">
        <v>1469</v>
      </c>
      <c r="B231" s="6">
        <v>8.25</v>
      </c>
      <c r="C231" s="6">
        <v>8.7</v>
      </c>
      <c r="F231" s="2">
        <v>4</v>
      </c>
      <c r="G231" s="2">
        <v>5</v>
      </c>
      <c r="J231" s="12">
        <v>122.26</v>
      </c>
      <c r="K231" s="12">
        <f>(B231*240)/J231</f>
        <v>16.194994274496974</v>
      </c>
      <c r="L231" s="8"/>
      <c r="M231" s="12">
        <v>11</v>
      </c>
      <c r="N231" s="12">
        <f>(B231*240)/M231</f>
        <v>180</v>
      </c>
      <c r="O231" s="12">
        <f>(B231*240)/P231</f>
        <v>247.5</v>
      </c>
      <c r="P231" s="2">
        <f>Q231/1.5</f>
        <v>8</v>
      </c>
      <c r="Q231" s="12">
        <v>12</v>
      </c>
    </row>
    <row r="232" spans="1:17" ht="12.75">
      <c r="A232" s="3">
        <v>1470</v>
      </c>
      <c r="B232" s="6">
        <f>(B231+B236)/2</f>
        <v>8.4375</v>
      </c>
      <c r="C232" s="6">
        <f>(C231+C236)/2</f>
        <v>8.087499999999999</v>
      </c>
      <c r="F232" s="6">
        <v>4.025</v>
      </c>
      <c r="G232" s="2">
        <v>5</v>
      </c>
      <c r="J232" s="12">
        <v>118.01</v>
      </c>
      <c r="K232" s="12">
        <f>(B232*240)/J232</f>
        <v>17.159562748919583</v>
      </c>
      <c r="L232" s="8"/>
      <c r="M232" s="12">
        <v>11</v>
      </c>
      <c r="N232" s="12">
        <f>(B232*240)/M232</f>
        <v>184.0909090909091</v>
      </c>
      <c r="O232" s="12">
        <f>(B232*240)/P232</f>
        <v>253.125</v>
      </c>
      <c r="P232" s="2">
        <f>Q232/1.5</f>
        <v>8</v>
      </c>
      <c r="Q232" s="12">
        <v>12</v>
      </c>
    </row>
    <row r="233" spans="6:17" ht="12.75">
      <c r="F233" s="6"/>
      <c r="G233" s="2"/>
      <c r="J233" s="12"/>
      <c r="K233" s="12"/>
      <c r="L233" s="8"/>
      <c r="M233" s="12"/>
      <c r="N233" s="12"/>
      <c r="O233" s="12"/>
      <c r="Q233" s="12"/>
    </row>
    <row r="234" spans="1:17" ht="12.75">
      <c r="A234" s="3" t="s">
        <v>29</v>
      </c>
      <c r="B234" s="6">
        <f>AVERAGE(B228:B232)</f>
        <v>8.1875</v>
      </c>
      <c r="C234" s="6">
        <f>AVERAGE(C228:C232)</f>
        <v>8.552499999999998</v>
      </c>
      <c r="F234" s="6">
        <f>AVERAGE(F228:F232)</f>
        <v>3.9450000000000003</v>
      </c>
      <c r="G234" s="6">
        <f>AVERAGE(G228:G232)</f>
        <v>4.89</v>
      </c>
      <c r="J234" s="6">
        <f>AVERAGE(J228:J232)</f>
        <v>121.596</v>
      </c>
      <c r="K234" s="6">
        <f>AVERAGE(K228:K232)</f>
        <v>16.17984800999908</v>
      </c>
      <c r="L234" s="8"/>
      <c r="M234" s="6">
        <f>AVERAGE(M228:M232)</f>
        <v>11</v>
      </c>
      <c r="N234" s="6">
        <f>AVERAGE(N228:N232)</f>
        <v>178.63636363636363</v>
      </c>
      <c r="O234" s="6">
        <f>AVERAGE(O228:O232)</f>
        <v>245.625</v>
      </c>
      <c r="P234" s="6">
        <f>AVERAGE(P228:P232)</f>
        <v>8</v>
      </c>
      <c r="Q234" s="6">
        <f>AVERAGE(Q228:Q232)</f>
        <v>12</v>
      </c>
    </row>
    <row r="235" spans="6:17" ht="12.75">
      <c r="F235" s="6"/>
      <c r="G235" s="2"/>
      <c r="J235" s="12"/>
      <c r="K235" s="12"/>
      <c r="L235" s="8"/>
      <c r="M235" s="12"/>
      <c r="N235" s="12"/>
      <c r="O235" s="12"/>
      <c r="Q235" s="12"/>
    </row>
    <row r="236" spans="1:17" ht="12.75">
      <c r="A236" s="3">
        <v>1471</v>
      </c>
      <c r="B236" s="6">
        <v>8.625</v>
      </c>
      <c r="C236" s="6">
        <v>7.475</v>
      </c>
      <c r="F236" s="2">
        <v>4.05</v>
      </c>
      <c r="G236" s="2">
        <v>5</v>
      </c>
      <c r="J236" s="12">
        <v>127.64</v>
      </c>
      <c r="K236" s="12">
        <f>(B236*240)/J236</f>
        <v>16.21748668129113</v>
      </c>
      <c r="L236" s="8"/>
      <c r="M236" s="12">
        <v>11</v>
      </c>
      <c r="N236" s="12">
        <f>(B236*240)/M236</f>
        <v>188.1818181818182</v>
      </c>
      <c r="O236" s="12">
        <f>(B236*240)/P236</f>
        <v>258.75</v>
      </c>
      <c r="P236" s="2">
        <f>Q236/1.5</f>
        <v>8</v>
      </c>
      <c r="Q236" s="12">
        <v>12</v>
      </c>
    </row>
    <row r="237" spans="1:17" ht="12.75">
      <c r="A237" s="3">
        <v>1472</v>
      </c>
      <c r="B237" s="6">
        <v>8.75</v>
      </c>
      <c r="C237" s="6">
        <v>7.45</v>
      </c>
      <c r="F237" s="2">
        <v>4.1</v>
      </c>
      <c r="G237" s="2">
        <v>5</v>
      </c>
      <c r="J237" s="12">
        <v>121.76</v>
      </c>
      <c r="K237" s="12">
        <f>(B237*240)/J237</f>
        <v>17.24704336399474</v>
      </c>
      <c r="L237" s="8"/>
      <c r="M237" s="12">
        <v>11</v>
      </c>
      <c r="N237" s="12">
        <f>(B237*240)/M237</f>
        <v>190.9090909090909</v>
      </c>
      <c r="O237" s="12">
        <f>(B237*240)/P237</f>
        <v>262.5</v>
      </c>
      <c r="P237" s="2">
        <f>Q237/1.5</f>
        <v>8</v>
      </c>
      <c r="Q237" s="12">
        <v>12</v>
      </c>
    </row>
    <row r="238" spans="1:17" ht="12.75">
      <c r="A238" s="3">
        <v>1473</v>
      </c>
      <c r="B238" s="6">
        <f>(B237+B239)/2</f>
        <v>8.65</v>
      </c>
      <c r="C238" s="2">
        <v>7.95</v>
      </c>
      <c r="F238" s="2">
        <v>4.55</v>
      </c>
      <c r="G238" s="2">
        <v>5.7</v>
      </c>
      <c r="J238" s="12">
        <v>107.54</v>
      </c>
      <c r="K238" s="12">
        <f>(B238*240)/J238</f>
        <v>19.304444857727358</v>
      </c>
      <c r="L238" s="8"/>
      <c r="M238" s="12">
        <v>11</v>
      </c>
      <c r="N238" s="12">
        <f>(B238*240)/M238</f>
        <v>188.72727272727272</v>
      </c>
      <c r="O238" s="12">
        <f>(B238*240)/P238</f>
        <v>259.5</v>
      </c>
      <c r="P238" s="2">
        <f>Q238/1.5</f>
        <v>8</v>
      </c>
      <c r="Q238" s="12">
        <v>12</v>
      </c>
    </row>
    <row r="239" spans="1:17" ht="12.75">
      <c r="A239" s="3">
        <v>1474</v>
      </c>
      <c r="B239" s="6">
        <v>8.55</v>
      </c>
      <c r="C239" s="6">
        <v>9</v>
      </c>
      <c r="F239" s="2">
        <v>4.35</v>
      </c>
      <c r="G239" s="2">
        <v>5.8</v>
      </c>
      <c r="J239" s="12">
        <v>137.17</v>
      </c>
      <c r="K239" s="12">
        <f>(B239*240)/J239</f>
        <v>14.959539257855218</v>
      </c>
      <c r="L239" s="8"/>
      <c r="M239" s="12">
        <v>11</v>
      </c>
      <c r="N239" s="12">
        <f>(B239*240)/M239</f>
        <v>186.54545454545453</v>
      </c>
      <c r="O239" s="12">
        <f>(B239*240)/P239</f>
        <v>256.5</v>
      </c>
      <c r="P239" s="2">
        <f>Q239/1.5</f>
        <v>8</v>
      </c>
      <c r="Q239" s="12">
        <v>12</v>
      </c>
    </row>
    <row r="240" spans="1:17" ht="12.75">
      <c r="A240" s="3">
        <v>1475</v>
      </c>
      <c r="B240" s="6">
        <v>8.875</v>
      </c>
      <c r="C240" s="6">
        <v>9.05</v>
      </c>
      <c r="F240" s="2">
        <v>4.35</v>
      </c>
      <c r="G240" s="2">
        <v>6.1</v>
      </c>
      <c r="J240" s="12">
        <v>122.59</v>
      </c>
      <c r="K240" s="12">
        <f>(B240*240)/J240</f>
        <v>17.37498980340974</v>
      </c>
      <c r="L240" s="8"/>
      <c r="M240" s="12">
        <v>11</v>
      </c>
      <c r="N240" s="12">
        <f>(B240*240)/M240</f>
        <v>193.63636363636363</v>
      </c>
      <c r="O240" s="12">
        <f>(B240*240)/P240</f>
        <v>266.25</v>
      </c>
      <c r="P240" s="2">
        <f>Q240/1.5</f>
        <v>8</v>
      </c>
      <c r="Q240" s="12">
        <v>12</v>
      </c>
    </row>
    <row r="241" spans="7:17" ht="12.75">
      <c r="G241" s="2"/>
      <c r="J241" s="12"/>
      <c r="K241" s="12"/>
      <c r="L241" s="8"/>
      <c r="M241" s="12"/>
      <c r="N241" s="12"/>
      <c r="O241" s="12"/>
      <c r="Q241" s="12"/>
    </row>
    <row r="242" spans="1:17" ht="12.75">
      <c r="A242" s="3" t="s">
        <v>30</v>
      </c>
      <c r="B242" s="6">
        <f>AVERAGE(B236:B240)</f>
        <v>8.690000000000001</v>
      </c>
      <c r="C242" s="6">
        <f>AVERAGE(C236:C240)</f>
        <v>8.184999999999999</v>
      </c>
      <c r="F242" s="6">
        <f>AVERAGE(F236:F240)</f>
        <v>4.279999999999999</v>
      </c>
      <c r="G242" s="6">
        <f>AVERAGE(G236:G240)</f>
        <v>5.5200000000000005</v>
      </c>
      <c r="J242" s="6">
        <f>AVERAGE(J236:J240)</f>
        <v>123.34</v>
      </c>
      <c r="K242" s="6">
        <f>AVERAGE(K236:K240)</f>
        <v>17.02070079285564</v>
      </c>
      <c r="L242" s="8"/>
      <c r="M242" s="6">
        <f>AVERAGE(M236:M240)</f>
        <v>11</v>
      </c>
      <c r="N242" s="6">
        <f>AVERAGE(N236:N240)</f>
        <v>189.6</v>
      </c>
      <c r="O242" s="6">
        <f>AVERAGE(O236:O240)</f>
        <v>260.7</v>
      </c>
      <c r="P242" s="6">
        <f>AVERAGE(P236:P240)</f>
        <v>8</v>
      </c>
      <c r="Q242" s="6">
        <f>AVERAGE(Q236:Q240)</f>
        <v>12</v>
      </c>
    </row>
    <row r="243" spans="7:17" ht="12.75">
      <c r="G243" s="2"/>
      <c r="J243" s="12"/>
      <c r="K243" s="12"/>
      <c r="L243" s="8"/>
      <c r="M243" s="12"/>
      <c r="N243" s="12"/>
      <c r="O243" s="12"/>
      <c r="Q243" s="12"/>
    </row>
    <row r="244" spans="1:17" ht="12.75">
      <c r="A244" s="3">
        <v>1476</v>
      </c>
      <c r="B244" s="6">
        <f>B240+0.33333*(B246-B240)</f>
        <v>8.875</v>
      </c>
      <c r="C244" s="6">
        <v>8.25</v>
      </c>
      <c r="F244" s="2">
        <v>4.2</v>
      </c>
      <c r="G244" s="2">
        <v>6.3</v>
      </c>
      <c r="J244" s="12">
        <v>121.55</v>
      </c>
      <c r="K244" s="12">
        <f>(B244*240)/J244</f>
        <v>17.523652817770465</v>
      </c>
      <c r="L244" s="8"/>
      <c r="M244" s="12">
        <v>11.44</v>
      </c>
      <c r="N244" s="12">
        <f>(B244*240)/M244</f>
        <v>186.1888111888112</v>
      </c>
      <c r="O244" s="12">
        <f>(B244*240)/P244</f>
        <v>266.25</v>
      </c>
      <c r="P244" s="2">
        <f>Q244/1.5</f>
        <v>8</v>
      </c>
      <c r="Q244" s="12">
        <v>12</v>
      </c>
    </row>
    <row r="245" spans="1:17" ht="12.75">
      <c r="A245" s="3">
        <v>1477</v>
      </c>
      <c r="B245" s="6">
        <f>B240+0.6667*(B246-B240)</f>
        <v>8.875</v>
      </c>
      <c r="C245" s="6">
        <v>8.675</v>
      </c>
      <c r="F245" s="2">
        <v>4.2</v>
      </c>
      <c r="G245" s="2">
        <v>6.2</v>
      </c>
      <c r="J245" s="12">
        <v>125.53</v>
      </c>
      <c r="K245" s="12">
        <f>(B245*240)/J245</f>
        <v>16.968055444913567</v>
      </c>
      <c r="O245" s="12">
        <f>(B245*240)/P245</f>
        <v>266.25</v>
      </c>
      <c r="P245" s="2">
        <f>Q245/1.5</f>
        <v>8</v>
      </c>
      <c r="Q245" s="12">
        <v>12</v>
      </c>
    </row>
    <row r="246" spans="1:17" ht="12.75">
      <c r="A246" s="3">
        <v>1478</v>
      </c>
      <c r="B246" s="6">
        <v>8.875</v>
      </c>
      <c r="C246" s="6">
        <v>9</v>
      </c>
      <c r="F246" s="2">
        <v>4.1</v>
      </c>
      <c r="G246" s="2">
        <v>6.3</v>
      </c>
      <c r="J246" s="12">
        <v>157</v>
      </c>
      <c r="K246" s="12">
        <f>(B246*240)/J246</f>
        <v>13.566878980891719</v>
      </c>
      <c r="O246" s="12">
        <f>(B246*240)/P246</f>
        <v>266.25</v>
      </c>
      <c r="P246" s="2">
        <f>Q246/1.5</f>
        <v>8</v>
      </c>
      <c r="Q246" s="12">
        <v>12</v>
      </c>
    </row>
    <row r="247" spans="1:17" ht="12.75">
      <c r="A247" s="3">
        <v>1479</v>
      </c>
      <c r="B247" s="6">
        <f>(B246+B248)/2</f>
        <v>9.1875</v>
      </c>
      <c r="C247" s="6">
        <f>(C246+C248)/2</f>
        <v>9.125</v>
      </c>
      <c r="F247" s="6">
        <f>(F246+F248)/2</f>
        <v>4.8</v>
      </c>
      <c r="G247" s="6">
        <f>(G246+G248)/2</f>
        <v>7.025</v>
      </c>
      <c r="J247" s="12">
        <v>186.58</v>
      </c>
      <c r="K247" s="12">
        <f>(B247*240)/J247</f>
        <v>11.817986922499731</v>
      </c>
      <c r="O247" s="12">
        <f>(B247*240)/P247</f>
        <v>275.625</v>
      </c>
      <c r="P247" s="2">
        <f>Q247/1.5</f>
        <v>8</v>
      </c>
      <c r="Q247" s="12">
        <v>12</v>
      </c>
    </row>
    <row r="248" spans="1:17" ht="12.75">
      <c r="A248" s="3">
        <v>1480</v>
      </c>
      <c r="B248" s="6">
        <v>9.5</v>
      </c>
      <c r="C248" s="6">
        <v>9.25</v>
      </c>
      <c r="F248" s="2">
        <v>5.5</v>
      </c>
      <c r="G248" s="2">
        <v>7.75</v>
      </c>
      <c r="J248" s="12">
        <v>141.72</v>
      </c>
      <c r="K248" s="12">
        <f>(B248*240)/J248</f>
        <v>16.08806096528366</v>
      </c>
      <c r="O248" s="12">
        <f>(B248*240)/P248</f>
        <v>285</v>
      </c>
      <c r="P248" s="2">
        <f>Q248/1.5</f>
        <v>8</v>
      </c>
      <c r="Q248" s="12">
        <v>12</v>
      </c>
    </row>
    <row r="249" spans="7:17" ht="12.75">
      <c r="G249" s="2"/>
      <c r="J249" s="12"/>
      <c r="K249" s="12"/>
      <c r="O249" s="12"/>
      <c r="Q249" s="12"/>
    </row>
    <row r="250" spans="1:17" ht="12.75">
      <c r="A250" s="3" t="s">
        <v>31</v>
      </c>
      <c r="B250" s="6">
        <f>AVERAGE(B244:B248)</f>
        <v>9.0625</v>
      </c>
      <c r="C250" s="6">
        <f>AVERAGE(C244:C248)</f>
        <v>8.86</v>
      </c>
      <c r="F250" s="6">
        <f>AVERAGE(F244:F248)</f>
        <v>4.5600000000000005</v>
      </c>
      <c r="G250" s="6">
        <f>AVERAGE(G244:G248)</f>
        <v>6.715000000000001</v>
      </c>
      <c r="J250" s="6">
        <f>AVERAGE(J244:J248)</f>
        <v>146.476</v>
      </c>
      <c r="K250" s="6">
        <f>AVERAGE(K244:K248)</f>
        <v>15.192927026271827</v>
      </c>
      <c r="O250" s="6">
        <f>AVERAGE(O244:O248)</f>
        <v>271.875</v>
      </c>
      <c r="P250" s="6">
        <f>AVERAGE(P244:P248)</f>
        <v>8</v>
      </c>
      <c r="Q250" s="6">
        <f>AVERAGE(Q244:Q248)</f>
        <v>12</v>
      </c>
    </row>
    <row r="251" spans="7:17" ht="12.75">
      <c r="G251" s="2"/>
      <c r="J251" s="12"/>
      <c r="K251" s="12"/>
      <c r="O251" s="12"/>
      <c r="Q251" s="12"/>
    </row>
    <row r="252" spans="1:17" ht="12.75">
      <c r="A252" s="3">
        <v>1481</v>
      </c>
      <c r="B252" s="6">
        <v>9.375</v>
      </c>
      <c r="C252" s="6">
        <v>9.375</v>
      </c>
      <c r="F252" s="2">
        <v>4</v>
      </c>
      <c r="G252" s="2">
        <v>7.4</v>
      </c>
      <c r="J252" s="12">
        <v>171.55</v>
      </c>
      <c r="K252" s="12">
        <f>(B252*240)/J252</f>
        <v>13.115709705625182</v>
      </c>
      <c r="O252" s="12">
        <f>(B252*240)/P252</f>
        <v>281.25</v>
      </c>
      <c r="P252" s="2">
        <f>Q252/1.5</f>
        <v>8</v>
      </c>
      <c r="Q252" s="12">
        <v>12</v>
      </c>
    </row>
    <row r="253" spans="1:17" ht="12.75">
      <c r="A253" s="3">
        <v>1482</v>
      </c>
      <c r="B253" s="6">
        <v>10.363</v>
      </c>
      <c r="C253" s="6">
        <v>9.375</v>
      </c>
      <c r="F253" s="2">
        <v>4.4</v>
      </c>
      <c r="G253" s="2">
        <v>8.25</v>
      </c>
      <c r="J253" s="12">
        <v>243.84</v>
      </c>
      <c r="K253" s="12">
        <f>(B253*240)/J253</f>
        <v>10.199803149606298</v>
      </c>
      <c r="O253" s="12">
        <f>(B253*240)/P253</f>
        <v>310.89</v>
      </c>
      <c r="P253" s="2">
        <f>Q253/1.5</f>
        <v>8</v>
      </c>
      <c r="Q253" s="12">
        <v>12</v>
      </c>
    </row>
    <row r="254" spans="1:17" ht="12.75">
      <c r="A254" s="3">
        <v>1483</v>
      </c>
      <c r="B254" s="6">
        <v>10.5</v>
      </c>
      <c r="C254" s="6">
        <v>9.625</v>
      </c>
      <c r="F254" s="2">
        <v>4.55</v>
      </c>
      <c r="G254" s="2">
        <v>8.25</v>
      </c>
      <c r="J254" s="12">
        <v>277.57</v>
      </c>
      <c r="K254" s="12">
        <f>(B254*240)/J254</f>
        <v>9.078790935619844</v>
      </c>
      <c r="O254" s="12">
        <f>(B254*240)/P254</f>
        <v>315</v>
      </c>
      <c r="P254" s="2">
        <f>Q254/1.5</f>
        <v>8</v>
      </c>
      <c r="Q254" s="12">
        <v>12</v>
      </c>
    </row>
    <row r="255" spans="1:17" ht="12.75">
      <c r="A255" s="3">
        <v>1484</v>
      </c>
      <c r="B255" s="6">
        <v>12</v>
      </c>
      <c r="C255" s="6">
        <v>11</v>
      </c>
      <c r="F255" s="2">
        <v>4.55</v>
      </c>
      <c r="G255" s="2">
        <v>9.2</v>
      </c>
      <c r="J255" s="12">
        <v>168.22</v>
      </c>
      <c r="K255" s="12">
        <f>(B255*240)/J255</f>
        <v>17.120437522292235</v>
      </c>
      <c r="O255" s="12">
        <f>(B255*240)/P255</f>
        <v>360</v>
      </c>
      <c r="P255" s="2">
        <f>Q255/1.5</f>
        <v>8</v>
      </c>
      <c r="Q255" s="12">
        <v>12</v>
      </c>
    </row>
    <row r="256" spans="1:17" ht="12.75">
      <c r="A256" s="3">
        <v>1485</v>
      </c>
      <c r="B256" s="6">
        <v>12.75</v>
      </c>
      <c r="C256" s="6">
        <v>12</v>
      </c>
      <c r="F256" s="2">
        <v>5.275</v>
      </c>
      <c r="G256" s="2">
        <v>9.2</v>
      </c>
      <c r="J256" s="12">
        <v>143.13</v>
      </c>
      <c r="K256" s="12">
        <f>(B256*240)/J256</f>
        <v>21.37916579333473</v>
      </c>
      <c r="O256" s="12">
        <f>(B256*240)/P256</f>
        <v>382.5</v>
      </c>
      <c r="P256" s="2">
        <f>Q256/1.5</f>
        <v>8</v>
      </c>
      <c r="Q256" s="12">
        <v>12</v>
      </c>
    </row>
    <row r="257" spans="7:17" ht="12.75">
      <c r="G257" s="2"/>
      <c r="J257" s="12"/>
      <c r="K257" s="12"/>
      <c r="O257" s="12"/>
      <c r="Q257" s="12"/>
    </row>
    <row r="258" spans="1:17" ht="12.75">
      <c r="A258" s="3" t="s">
        <v>32</v>
      </c>
      <c r="B258" s="6">
        <f>AVERAGE(B252:B256)</f>
        <v>10.9976</v>
      </c>
      <c r="C258" s="6">
        <f>AVERAGE(C252:C256)</f>
        <v>10.275</v>
      </c>
      <c r="F258" s="6">
        <f>AVERAGE(F252:F256)</f>
        <v>4.555</v>
      </c>
      <c r="G258" s="6">
        <f>AVERAGE(G252:G256)</f>
        <v>8.459999999999999</v>
      </c>
      <c r="J258" s="6">
        <f>AVERAGE(J252:J256)</f>
        <v>200.86200000000002</v>
      </c>
      <c r="K258" s="6">
        <f>AVERAGE(K252:K256)</f>
        <v>14.178781421295659</v>
      </c>
      <c r="O258" s="6">
        <f>AVERAGE(O252:O256)</f>
        <v>329.928</v>
      </c>
      <c r="P258" s="6">
        <f>AVERAGE(P252:P256)</f>
        <v>8</v>
      </c>
      <c r="Q258" s="6">
        <f>AVERAGE(Q252:Q256)</f>
        <v>12</v>
      </c>
    </row>
    <row r="259" spans="7:17" ht="12.75">
      <c r="G259" s="2"/>
      <c r="J259" s="12"/>
      <c r="K259" s="12"/>
      <c r="O259" s="12"/>
      <c r="Q259" s="12"/>
    </row>
    <row r="260" spans="1:17" ht="12.75">
      <c r="A260" s="3">
        <v>1486</v>
      </c>
      <c r="B260" s="6">
        <f>(B256+B261)/2</f>
        <v>13.75</v>
      </c>
      <c r="C260" s="6">
        <v>12.75</v>
      </c>
      <c r="F260" s="2">
        <v>6</v>
      </c>
      <c r="G260" s="6">
        <f>(G256+G261)/2</f>
        <v>10.1</v>
      </c>
      <c r="J260" s="12">
        <v>187.03</v>
      </c>
      <c r="K260" s="12">
        <f>(B260*240)/J260</f>
        <v>17.644228198684704</v>
      </c>
      <c r="O260" s="12">
        <f>(B260*240)/P260</f>
        <v>412.5</v>
      </c>
      <c r="P260" s="2">
        <f>Q260/1.5</f>
        <v>8</v>
      </c>
      <c r="Q260" s="12">
        <v>12</v>
      </c>
    </row>
    <row r="261" spans="1:17" ht="12.75">
      <c r="A261" s="3">
        <v>1487</v>
      </c>
      <c r="B261" s="6">
        <v>14.75</v>
      </c>
      <c r="C261" s="6">
        <v>14.625</v>
      </c>
      <c r="F261" s="2">
        <v>6</v>
      </c>
      <c r="G261" s="2">
        <v>11</v>
      </c>
      <c r="J261" s="12">
        <v>214.53</v>
      </c>
      <c r="K261" s="12">
        <f>(B261*240)/J261</f>
        <v>16.50118864494476</v>
      </c>
      <c r="O261" s="12">
        <f>(B261*240)/P261</f>
        <v>393.3333333333333</v>
      </c>
      <c r="P261" s="2">
        <f>Q261/1.5</f>
        <v>9</v>
      </c>
      <c r="Q261" s="12">
        <v>13.5</v>
      </c>
    </row>
    <row r="262" spans="1:17" ht="12.75">
      <c r="A262" s="3">
        <v>1488</v>
      </c>
      <c r="B262" s="6">
        <v>14.5</v>
      </c>
      <c r="C262" s="6">
        <v>14.5</v>
      </c>
      <c r="F262" s="2">
        <v>5.2</v>
      </c>
      <c r="G262" s="2">
        <v>11.2</v>
      </c>
      <c r="J262" s="12">
        <v>225.57</v>
      </c>
      <c r="K262" s="12">
        <f>(B262*240)/J262</f>
        <v>15.427583455246708</v>
      </c>
      <c r="O262" s="12">
        <f>(B262*240)/P262</f>
        <v>386.6666666666667</v>
      </c>
      <c r="P262" s="2">
        <f>Q262/1.5</f>
        <v>9</v>
      </c>
      <c r="Q262" s="12">
        <v>13.5</v>
      </c>
    </row>
    <row r="263" spans="1:17" ht="12.75">
      <c r="A263" s="3">
        <v>1489</v>
      </c>
      <c r="B263" s="6">
        <v>17.571</v>
      </c>
      <c r="C263" s="6">
        <v>16</v>
      </c>
      <c r="F263" s="2">
        <v>7</v>
      </c>
      <c r="G263" s="2">
        <v>13</v>
      </c>
      <c r="J263" s="12">
        <v>275.85</v>
      </c>
      <c r="K263" s="12">
        <f>(B263*240)/J263</f>
        <v>15.287438825448612</v>
      </c>
      <c r="O263" s="12">
        <f>(B263*240)/P263</f>
        <v>468.56</v>
      </c>
      <c r="P263" s="2">
        <f>Q263/1.5</f>
        <v>9</v>
      </c>
      <c r="Q263" s="12">
        <v>13.5</v>
      </c>
    </row>
    <row r="264" spans="1:17" ht="12.75">
      <c r="A264" s="3">
        <v>1490</v>
      </c>
      <c r="B264" s="6">
        <v>24</v>
      </c>
      <c r="C264" s="6">
        <v>20</v>
      </c>
      <c r="F264" s="2">
        <v>9</v>
      </c>
      <c r="G264" s="2">
        <v>16</v>
      </c>
      <c r="J264" s="12">
        <v>307.11</v>
      </c>
      <c r="K264" s="12">
        <f>(B264*240)/J264</f>
        <v>18.755494773859528</v>
      </c>
      <c r="O264" s="12">
        <f>(B264*240)/P264</f>
        <v>720</v>
      </c>
      <c r="P264" s="2">
        <f>Q264/1.5</f>
        <v>8</v>
      </c>
      <c r="Q264" s="12">
        <v>12</v>
      </c>
    </row>
    <row r="265" spans="7:17" ht="12.75">
      <c r="G265" s="2"/>
      <c r="J265" s="12"/>
      <c r="K265" s="12"/>
      <c r="O265" s="12"/>
      <c r="Q265" s="12"/>
    </row>
    <row r="266" spans="1:17" ht="12.75">
      <c r="A266" s="3" t="s">
        <v>33</v>
      </c>
      <c r="B266" s="6">
        <f>AVERAGE(B260:B264)</f>
        <v>16.9142</v>
      </c>
      <c r="C266" s="6">
        <f>AVERAGE(C260:C264)</f>
        <v>15.575</v>
      </c>
      <c r="F266" s="6">
        <f>AVERAGE(F260:F264)</f>
        <v>6.640000000000001</v>
      </c>
      <c r="G266" s="6">
        <f>AVERAGE(G260:G264)</f>
        <v>12.26</v>
      </c>
      <c r="J266" s="6">
        <f>AVERAGE(J260:J264)</f>
        <v>242.01800000000003</v>
      </c>
      <c r="K266" s="6">
        <f>AVERAGE(K260:K264)</f>
        <v>16.723186779636862</v>
      </c>
      <c r="O266" s="6">
        <f>AVERAGE(O260:O264)</f>
        <v>476.212</v>
      </c>
      <c r="P266" s="6">
        <f>AVERAGE(P260:P264)</f>
        <v>8.6</v>
      </c>
      <c r="Q266" s="6">
        <f>AVERAGE(Q260:Q264)</f>
        <v>12.9</v>
      </c>
    </row>
    <row r="267" spans="7:17" ht="12.75">
      <c r="G267" s="2"/>
      <c r="J267" s="12"/>
      <c r="K267" s="12"/>
      <c r="O267" s="12"/>
      <c r="Q267" s="12"/>
    </row>
    <row r="268" spans="1:17" ht="12.75">
      <c r="A268" s="3">
        <v>1491</v>
      </c>
      <c r="B268" s="6">
        <v>14</v>
      </c>
      <c r="C268" s="6">
        <v>13.5</v>
      </c>
      <c r="F268" s="2">
        <v>7.5</v>
      </c>
      <c r="G268" s="2">
        <v>13.5</v>
      </c>
      <c r="J268" s="12">
        <v>285.58</v>
      </c>
      <c r="K268" s="12">
        <f>(B268*240)/J268</f>
        <v>11.765529799005533</v>
      </c>
      <c r="O268" s="12">
        <f>(B268*240)/P268</f>
        <v>420</v>
      </c>
      <c r="P268" s="2">
        <f>Q268/1.5</f>
        <v>8</v>
      </c>
      <c r="Q268" s="12">
        <v>12</v>
      </c>
    </row>
    <row r="269" spans="1:17" ht="12.75">
      <c r="A269" s="3">
        <v>1492</v>
      </c>
      <c r="B269" s="6">
        <f>(B268+B270)/2</f>
        <v>14.1665</v>
      </c>
      <c r="C269" s="6">
        <f>(C268+C270)/2</f>
        <v>12.125</v>
      </c>
      <c r="F269" s="6">
        <f>(F268+F270)/2</f>
        <v>7.25</v>
      </c>
      <c r="G269" s="6">
        <f>(G268+G270)/2</f>
        <v>13.25</v>
      </c>
      <c r="J269" s="12">
        <v>228.41</v>
      </c>
      <c r="K269" s="12">
        <f>(B269*240)/J269</f>
        <v>14.885337769799921</v>
      </c>
      <c r="O269" s="12">
        <f>(B269*240)/P269</f>
        <v>424.995</v>
      </c>
      <c r="P269" s="2">
        <f>Q269/1.5</f>
        <v>8</v>
      </c>
      <c r="Q269" s="12">
        <v>12</v>
      </c>
    </row>
    <row r="270" spans="1:17" ht="12.75">
      <c r="A270" s="3">
        <v>1493</v>
      </c>
      <c r="B270" s="6">
        <v>14.333</v>
      </c>
      <c r="C270" s="6">
        <v>10.75</v>
      </c>
      <c r="F270" s="2">
        <v>7</v>
      </c>
      <c r="G270" s="2">
        <v>13</v>
      </c>
      <c r="J270" s="12">
        <v>195.36</v>
      </c>
      <c r="K270" s="12">
        <f>(B270*240)/J270</f>
        <v>17.60810810810811</v>
      </c>
      <c r="O270" s="12">
        <f>(B270*240)/P270</f>
        <v>429.99</v>
      </c>
      <c r="P270" s="2">
        <f>Q270/1.5</f>
        <v>8</v>
      </c>
      <c r="Q270" s="12">
        <v>12</v>
      </c>
    </row>
    <row r="271" spans="1:17" ht="12.75">
      <c r="A271" s="3">
        <v>1494</v>
      </c>
      <c r="B271" s="6">
        <v>14.667</v>
      </c>
      <c r="C271" s="6">
        <v>11</v>
      </c>
      <c r="F271" s="2">
        <v>6.5</v>
      </c>
      <c r="G271" s="2">
        <v>12.5</v>
      </c>
      <c r="J271" s="12">
        <v>144.11</v>
      </c>
      <c r="K271" s="12">
        <f>(B271*240)/J271</f>
        <v>24.42634098952189</v>
      </c>
      <c r="O271" s="12">
        <f>(B271*240)/P271</f>
        <v>440.01</v>
      </c>
      <c r="P271" s="2">
        <f>Q271/1.5</f>
        <v>8</v>
      </c>
      <c r="Q271" s="12">
        <v>12</v>
      </c>
    </row>
    <row r="272" spans="1:17" ht="12.75">
      <c r="A272" s="3">
        <v>1495</v>
      </c>
      <c r="B272" s="6">
        <v>14.667</v>
      </c>
      <c r="C272" s="6">
        <v>12.75</v>
      </c>
      <c r="F272" s="2">
        <v>7</v>
      </c>
      <c r="G272" s="2">
        <v>12</v>
      </c>
      <c r="J272" s="12">
        <v>123.3</v>
      </c>
      <c r="K272" s="12">
        <f>(B272*240)/J272</f>
        <v>28.548905109489052</v>
      </c>
      <c r="O272" s="12">
        <f>(B272*240)/P272</f>
        <v>440.01</v>
      </c>
      <c r="P272" s="2">
        <f>Q272/1.5</f>
        <v>8</v>
      </c>
      <c r="Q272" s="12">
        <v>12</v>
      </c>
    </row>
    <row r="273" spans="7:17" ht="12.75">
      <c r="G273" s="2"/>
      <c r="J273" s="12"/>
      <c r="K273" s="12"/>
      <c r="O273" s="12"/>
      <c r="Q273" s="12"/>
    </row>
    <row r="274" spans="1:17" ht="12.75">
      <c r="A274" s="3" t="s">
        <v>34</v>
      </c>
      <c r="B274" s="6">
        <f>AVERAGE(B268:B272)</f>
        <v>14.3667</v>
      </c>
      <c r="C274" s="6">
        <f>AVERAGE(C268:C272)</f>
        <v>12.025</v>
      </c>
      <c r="F274" s="6">
        <f>AVERAGE(F268:F272)</f>
        <v>7.05</v>
      </c>
      <c r="G274" s="6">
        <f>AVERAGE(G268:G272)</f>
        <v>12.85</v>
      </c>
      <c r="J274" s="6">
        <f>AVERAGE(J268:J272)</f>
        <v>195.352</v>
      </c>
      <c r="K274" s="6">
        <f>AVERAGE(K268:K272)</f>
        <v>19.4468443551849</v>
      </c>
      <c r="O274" s="6">
        <f>AVERAGE(O268:O272)</f>
        <v>431.00100000000003</v>
      </c>
      <c r="P274" s="6">
        <f>AVERAGE(P268:P272)</f>
        <v>8</v>
      </c>
      <c r="Q274" s="6">
        <f>AVERAGE(Q268:Q272)</f>
        <v>12</v>
      </c>
    </row>
    <row r="275" spans="7:17" ht="12.75">
      <c r="G275" s="2"/>
      <c r="J275" s="12"/>
      <c r="K275" s="12"/>
      <c r="O275" s="12"/>
      <c r="Q275" s="12"/>
    </row>
    <row r="276" spans="1:17" ht="12.75">
      <c r="A276" s="3">
        <v>1496</v>
      </c>
      <c r="B276" s="6">
        <v>14.667</v>
      </c>
      <c r="C276" s="6">
        <v>11.5</v>
      </c>
      <c r="F276" s="2">
        <v>6.4</v>
      </c>
      <c r="G276" s="2">
        <v>12</v>
      </c>
      <c r="J276" s="12">
        <v>124.33</v>
      </c>
      <c r="K276" s="12">
        <f>(B276*240)/J276</f>
        <v>28.312394434167135</v>
      </c>
      <c r="O276" s="12">
        <f>(B276*240)/P276</f>
        <v>440.01</v>
      </c>
      <c r="P276" s="2">
        <f>Q276/1.5</f>
        <v>8</v>
      </c>
      <c r="Q276" s="12">
        <v>12</v>
      </c>
    </row>
    <row r="277" spans="1:17" ht="12.75">
      <c r="A277" s="3">
        <v>1497</v>
      </c>
      <c r="B277" s="6">
        <v>14.667</v>
      </c>
      <c r="C277" s="6">
        <v>11.063</v>
      </c>
      <c r="F277" s="2">
        <v>6.4</v>
      </c>
      <c r="G277" s="2">
        <v>12</v>
      </c>
      <c r="J277" s="12">
        <v>123.95</v>
      </c>
      <c r="K277" s="12">
        <f>(B277*240)/J277</f>
        <v>28.39919322307382</v>
      </c>
      <c r="O277" s="12">
        <f>(B277*240)/P277</f>
        <v>431.0302040816327</v>
      </c>
      <c r="P277" s="2">
        <f>Q277/1.5</f>
        <v>8.166666666666666</v>
      </c>
      <c r="Q277" s="12">
        <v>12.25</v>
      </c>
    </row>
    <row r="278" spans="1:17" ht="12.75">
      <c r="A278" s="3">
        <v>1498</v>
      </c>
      <c r="B278" s="6">
        <v>14.667</v>
      </c>
      <c r="C278" s="6">
        <v>11.65</v>
      </c>
      <c r="F278" s="2">
        <v>6.2</v>
      </c>
      <c r="G278" s="2">
        <v>11.5</v>
      </c>
      <c r="J278" s="12">
        <v>141.26</v>
      </c>
      <c r="K278" s="12">
        <f>(B278*240)/J278</f>
        <v>24.919156165935156</v>
      </c>
      <c r="O278" s="12">
        <f>(B278*240)/P278</f>
        <v>431.0302040816327</v>
      </c>
      <c r="P278" s="2">
        <f>Q278/1.5</f>
        <v>8.166666666666666</v>
      </c>
      <c r="Q278" s="12">
        <v>12.25</v>
      </c>
    </row>
    <row r="279" spans="1:17" ht="12.75">
      <c r="A279" s="3">
        <v>1499</v>
      </c>
      <c r="B279" s="6">
        <v>14.667</v>
      </c>
      <c r="C279" s="6">
        <v>12</v>
      </c>
      <c r="F279" s="2">
        <v>6</v>
      </c>
      <c r="G279" s="2">
        <v>11</v>
      </c>
      <c r="J279" s="12">
        <v>140.17</v>
      </c>
      <c r="K279" s="12">
        <f>(B279*240)/J279</f>
        <v>25.112934294071486</v>
      </c>
      <c r="O279" s="12">
        <f>(B279*240)/P279</f>
        <v>431.0302040816327</v>
      </c>
      <c r="P279" s="2">
        <f>Q279/1.5</f>
        <v>8.166666666666666</v>
      </c>
      <c r="Q279" s="12">
        <v>12.25</v>
      </c>
    </row>
    <row r="280" spans="1:17" ht="12.75">
      <c r="A280" s="3">
        <v>1500</v>
      </c>
      <c r="B280" s="6">
        <v>14.667</v>
      </c>
      <c r="C280" s="6">
        <v>11.75</v>
      </c>
      <c r="F280" s="2">
        <v>5.8</v>
      </c>
      <c r="G280" s="2">
        <v>11</v>
      </c>
      <c r="J280" s="2">
        <v>125.56941335536722</v>
      </c>
      <c r="K280" s="12">
        <f>(B280*240)/J280</f>
        <v>28.032941350438673</v>
      </c>
      <c r="O280" s="12">
        <f>(B280*240)/P280</f>
        <v>431.0302040816327</v>
      </c>
      <c r="P280" s="2">
        <f>Q280/1.5</f>
        <v>8.166666666666666</v>
      </c>
      <c r="Q280" s="12">
        <v>12.25</v>
      </c>
    </row>
    <row r="281" spans="7:17" ht="12.75">
      <c r="G281" s="2"/>
      <c r="K281" s="12"/>
      <c r="O281" s="12"/>
      <c r="Q281" s="12"/>
    </row>
    <row r="282" spans="1:17" ht="12.75">
      <c r="A282" s="3" t="s">
        <v>35</v>
      </c>
      <c r="B282" s="6">
        <f>AVERAGE(B276:B280)</f>
        <v>14.666999999999998</v>
      </c>
      <c r="C282" s="6">
        <f>AVERAGE(C276:C280)</f>
        <v>11.592600000000001</v>
      </c>
      <c r="F282" s="6">
        <f>AVERAGE(F276:F280)</f>
        <v>6.16</v>
      </c>
      <c r="G282" s="6">
        <f>AVERAGE(G276:G280)</f>
        <v>11.5</v>
      </c>
      <c r="J282" s="6">
        <f>AVERAGE(J276:J280)</f>
        <v>131.05588267107345</v>
      </c>
      <c r="K282" s="6">
        <f>AVERAGE(K276:K280)</f>
        <v>26.95532389353726</v>
      </c>
      <c r="O282" s="6">
        <f>AVERAGE(O276:O280)</f>
        <v>432.82616326530615</v>
      </c>
      <c r="P282" s="6">
        <f>AVERAGE(P276:P280)</f>
        <v>8.133333333333331</v>
      </c>
      <c r="Q282" s="6">
        <f>AVERAGE(Q276:Q280)</f>
        <v>12.2</v>
      </c>
    </row>
    <row r="283" spans="7:17" ht="12.75">
      <c r="G283" s="2"/>
      <c r="K283" s="12"/>
      <c r="O283" s="12"/>
      <c r="Q283" s="12"/>
    </row>
    <row r="284" spans="1:17" ht="12.75">
      <c r="A284" s="3">
        <v>1501</v>
      </c>
      <c r="B284" s="6">
        <v>14.667</v>
      </c>
      <c r="C284" s="6">
        <v>11.5</v>
      </c>
      <c r="F284" s="2">
        <v>5.9</v>
      </c>
      <c r="G284" s="2">
        <v>11</v>
      </c>
      <c r="J284" s="2">
        <v>134.74186659656007</v>
      </c>
      <c r="K284" s="12">
        <f>(B284*240)/J284</f>
        <v>26.124619532989804</v>
      </c>
      <c r="O284" s="12">
        <f>(B284*240)/P284</f>
        <v>431.0302040816327</v>
      </c>
      <c r="P284" s="2">
        <f>Q284/1.5</f>
        <v>8.166666666666666</v>
      </c>
      <c r="Q284" s="12">
        <v>12.25</v>
      </c>
    </row>
    <row r="285" spans="1:17" ht="12.75">
      <c r="A285" s="3">
        <v>1502</v>
      </c>
      <c r="B285" s="6">
        <v>14.667</v>
      </c>
      <c r="C285" s="6">
        <v>11.5</v>
      </c>
      <c r="F285" s="2">
        <v>6.25</v>
      </c>
      <c r="G285" s="2">
        <v>10.9</v>
      </c>
      <c r="J285" s="2">
        <v>152.35101479756665</v>
      </c>
      <c r="K285" s="12">
        <f>(B285*240)/J285</f>
        <v>23.1050643455</v>
      </c>
      <c r="O285" s="12">
        <f>(B285*240)/P285</f>
        <v>431.0302040816327</v>
      </c>
      <c r="P285" s="2">
        <f>Q285/1.5</f>
        <v>8.166666666666666</v>
      </c>
      <c r="Q285" s="12">
        <v>12.25</v>
      </c>
    </row>
    <row r="286" spans="1:17" ht="12.75">
      <c r="A286" s="3">
        <v>1503</v>
      </c>
      <c r="B286" s="6">
        <v>14.667</v>
      </c>
      <c r="C286" s="6">
        <v>12</v>
      </c>
      <c r="F286" s="2">
        <v>6</v>
      </c>
      <c r="G286" s="2">
        <v>11</v>
      </c>
      <c r="J286" s="2">
        <v>139.49977014947825</v>
      </c>
      <c r="K286" s="12">
        <f>(B286*240)/J286</f>
        <v>25.233589963826656</v>
      </c>
      <c r="O286" s="12">
        <f>(B286*240)/P286</f>
        <v>431.0302040816327</v>
      </c>
      <c r="P286" s="2">
        <f>Q286/1.5</f>
        <v>8.166666666666666</v>
      </c>
      <c r="Q286" s="12">
        <v>12.25</v>
      </c>
    </row>
    <row r="287" spans="1:17" ht="12.75">
      <c r="A287" s="3">
        <v>1504</v>
      </c>
      <c r="B287" s="6">
        <v>14.667</v>
      </c>
      <c r="C287" s="6">
        <v>11.75</v>
      </c>
      <c r="F287" s="2">
        <v>6.2</v>
      </c>
      <c r="G287" s="2">
        <v>11.1</v>
      </c>
      <c r="J287" s="2">
        <v>139.20546683692663</v>
      </c>
      <c r="K287" s="12">
        <f>(B287*240)/J287</f>
        <v>25.28693793415187</v>
      </c>
      <c r="O287" s="12">
        <f>(B287*240)/P287</f>
        <v>431.0302040816327</v>
      </c>
      <c r="P287" s="2">
        <f>Q287/1.5</f>
        <v>8.166666666666666</v>
      </c>
      <c r="Q287" s="12">
        <v>12.25</v>
      </c>
    </row>
    <row r="288" spans="1:17" ht="12.75">
      <c r="A288" s="3">
        <v>1505</v>
      </c>
      <c r="B288" s="6">
        <v>14.667</v>
      </c>
      <c r="C288" s="6">
        <v>12.1</v>
      </c>
      <c r="F288" s="2">
        <v>6.2</v>
      </c>
      <c r="G288" s="2">
        <v>11.5</v>
      </c>
      <c r="J288" s="2">
        <v>149.604183880418</v>
      </c>
      <c r="K288" s="12">
        <f>(B288*240)/J288</f>
        <v>23.529288477745244</v>
      </c>
      <c r="O288" s="12">
        <f>(B288*240)/P288</f>
        <v>431.0302040816327</v>
      </c>
      <c r="P288" s="2">
        <f>Q288/1.5</f>
        <v>8.166666666666666</v>
      </c>
      <c r="Q288" s="12">
        <v>12.25</v>
      </c>
    </row>
    <row r="289" spans="7:17" ht="12.75">
      <c r="G289" s="2"/>
      <c r="K289" s="12"/>
      <c r="O289" s="12"/>
      <c r="Q289" s="12"/>
    </row>
    <row r="290" spans="1:17" ht="12.75">
      <c r="A290" s="3" t="s">
        <v>36</v>
      </c>
      <c r="B290" s="6">
        <f>AVERAGE(B284:B288)</f>
        <v>14.666999999999998</v>
      </c>
      <c r="C290" s="6">
        <f>AVERAGE(C284:C288)</f>
        <v>11.77</v>
      </c>
      <c r="F290" s="6">
        <f>AVERAGE(F284:F288)</f>
        <v>6.109999999999999</v>
      </c>
      <c r="G290" s="6">
        <f>AVERAGE(G284:G288)</f>
        <v>11.1</v>
      </c>
      <c r="J290" s="6">
        <f>AVERAGE(J284:J288)</f>
        <v>143.08046045218993</v>
      </c>
      <c r="K290" s="6">
        <f>AVERAGE(K284:K288)</f>
        <v>24.655900050842714</v>
      </c>
      <c r="O290" s="6">
        <f>AVERAGE(O284:O288)</f>
        <v>431.03020408163263</v>
      </c>
      <c r="P290" s="6">
        <f>AVERAGE(P284:P288)</f>
        <v>8.166666666666666</v>
      </c>
      <c r="Q290" s="6">
        <f>AVERAGE(Q284:Q288)</f>
        <v>12.25</v>
      </c>
    </row>
    <row r="291" spans="7:17" ht="12.75">
      <c r="G291" s="2"/>
      <c r="K291" s="12"/>
      <c r="O291" s="12"/>
      <c r="Q291" s="12"/>
    </row>
    <row r="292" spans="1:17" ht="12.75">
      <c r="A292" s="3">
        <v>1506</v>
      </c>
      <c r="B292" s="6">
        <v>14.667</v>
      </c>
      <c r="C292" s="6">
        <f>(C288+C293)/2</f>
        <v>12.05</v>
      </c>
      <c r="F292" s="6">
        <f>(F288+F293)/2</f>
        <v>6.2</v>
      </c>
      <c r="G292" s="6">
        <f>(G288+G293)/2</f>
        <v>11.5</v>
      </c>
      <c r="J292" s="2">
        <v>135.82097874258275</v>
      </c>
      <c r="K292" s="12">
        <f>(B292*240)/J292</f>
        <v>25.917056647570604</v>
      </c>
      <c r="O292" s="12">
        <f>(B292*240)/P292</f>
        <v>431.0302040816327</v>
      </c>
      <c r="P292" s="2">
        <f>Q292/1.5</f>
        <v>8.166666666666666</v>
      </c>
      <c r="Q292" s="12">
        <v>12.25</v>
      </c>
    </row>
    <row r="293" spans="1:17" ht="12.75">
      <c r="A293" s="3">
        <v>1507</v>
      </c>
      <c r="B293" s="6">
        <v>14.667</v>
      </c>
      <c r="C293" s="6">
        <v>12</v>
      </c>
      <c r="F293" s="2">
        <v>6.2</v>
      </c>
      <c r="G293" s="2">
        <v>11.5</v>
      </c>
      <c r="J293" s="2">
        <v>139.00926462855884</v>
      </c>
      <c r="K293" s="12">
        <f>(B293*240)/J293</f>
        <v>25.322628742809815</v>
      </c>
      <c r="O293" s="12">
        <f>(B293*240)/P293</f>
        <v>431.0302040816327</v>
      </c>
      <c r="P293" s="2">
        <f>Q293/1.5</f>
        <v>8.166666666666666</v>
      </c>
      <c r="Q293" s="12">
        <v>12.25</v>
      </c>
    </row>
    <row r="294" spans="1:17" ht="12.75">
      <c r="A294" s="3">
        <v>1508</v>
      </c>
      <c r="B294" s="6">
        <v>14.667</v>
      </c>
      <c r="C294" s="6">
        <v>12.25</v>
      </c>
      <c r="F294" s="2">
        <v>6.1</v>
      </c>
      <c r="G294" s="2">
        <v>11.7</v>
      </c>
      <c r="J294" s="2">
        <v>134.88901825283588</v>
      </c>
      <c r="K294" s="12">
        <f>(B294*240)/J294</f>
        <v>26.096119948044727</v>
      </c>
      <c r="O294" s="12">
        <f>(B294*240)/P294</f>
        <v>431.0302040816327</v>
      </c>
      <c r="P294" s="2">
        <f>Q294/1.5</f>
        <v>8.166666666666666</v>
      </c>
      <c r="Q294" s="12">
        <v>12.25</v>
      </c>
    </row>
    <row r="295" spans="1:17" ht="12.75">
      <c r="A295" s="3">
        <v>1509</v>
      </c>
      <c r="B295" s="6">
        <v>13</v>
      </c>
      <c r="C295" s="6">
        <v>12.75</v>
      </c>
      <c r="F295" s="2">
        <v>6.2</v>
      </c>
      <c r="G295" s="2">
        <v>11.7</v>
      </c>
      <c r="J295" s="2">
        <v>120.6643581461732</v>
      </c>
      <c r="K295" s="12">
        <f>(B295*240)/J295</f>
        <v>25.85684826848722</v>
      </c>
      <c r="O295" s="12">
        <f>(B295*240)/P295</f>
        <v>382.04081632653066</v>
      </c>
      <c r="P295" s="2">
        <f>Q295/1.5</f>
        <v>8.166666666666666</v>
      </c>
      <c r="Q295" s="12">
        <v>12.25</v>
      </c>
    </row>
    <row r="296" spans="1:17" ht="12.75">
      <c r="A296" s="3">
        <v>1510</v>
      </c>
      <c r="B296" s="6">
        <v>13.65</v>
      </c>
      <c r="C296" s="6">
        <v>13.375</v>
      </c>
      <c r="F296" s="2">
        <v>6.2</v>
      </c>
      <c r="G296" s="2">
        <v>12.3</v>
      </c>
      <c r="J296" s="2">
        <v>124.29409900097676</v>
      </c>
      <c r="K296" s="12">
        <f>(B296*240)/J296</f>
        <v>26.356842572021506</v>
      </c>
      <c r="O296" s="12">
        <f>(B296*240)/P296</f>
        <v>401.14285714285717</v>
      </c>
      <c r="P296" s="2">
        <f>Q296/1.5</f>
        <v>8.166666666666666</v>
      </c>
      <c r="Q296" s="12">
        <v>12.25</v>
      </c>
    </row>
    <row r="297" spans="7:17" ht="12.75">
      <c r="G297" s="2"/>
      <c r="K297" s="12"/>
      <c r="O297" s="12"/>
      <c r="Q297" s="12"/>
    </row>
    <row r="298" spans="1:17" ht="12.75">
      <c r="A298" s="3" t="s">
        <v>37</v>
      </c>
      <c r="B298" s="6">
        <f>AVERAGE(B292:B296)</f>
        <v>14.130199999999999</v>
      </c>
      <c r="C298" s="6">
        <f>AVERAGE(C292:C296)</f>
        <v>12.485</v>
      </c>
      <c r="F298" s="6">
        <f>AVERAGE(F292:F296)</f>
        <v>6.18</v>
      </c>
      <c r="G298" s="6">
        <f>AVERAGE(G292:G296)</f>
        <v>11.74</v>
      </c>
      <c r="J298" s="6">
        <f>AVERAGE(J292:J296)</f>
        <v>130.93554375422548</v>
      </c>
      <c r="K298" s="6">
        <f>AVERAGE(K292:K296)</f>
        <v>25.90989923578677</v>
      </c>
      <c r="O298" s="6">
        <f>AVERAGE(O292:O296)</f>
        <v>415.25485714285713</v>
      </c>
      <c r="P298" s="6">
        <f>AVERAGE(P292:P296)</f>
        <v>8.166666666666666</v>
      </c>
      <c r="Q298" s="6">
        <f>AVERAGE(Q292:Q296)</f>
        <v>12.25</v>
      </c>
    </row>
    <row r="299" spans="7:17" ht="12.75">
      <c r="G299" s="2"/>
      <c r="K299" s="12"/>
      <c r="O299" s="12"/>
      <c r="Q299" s="12"/>
    </row>
    <row r="300" spans="1:17" ht="12.75">
      <c r="A300" s="3">
        <v>1511</v>
      </c>
      <c r="B300" s="6">
        <v>13</v>
      </c>
      <c r="C300" s="6">
        <v>13</v>
      </c>
      <c r="F300" s="2">
        <v>6.3</v>
      </c>
      <c r="G300" s="2">
        <v>12</v>
      </c>
      <c r="J300" s="2">
        <v>141.6579944415236</v>
      </c>
      <c r="K300" s="12">
        <f>(B300*240)/J300</f>
        <v>22.024877680221113</v>
      </c>
      <c r="O300" s="12">
        <f>(B300*240)/P300</f>
        <v>382.04081632653066</v>
      </c>
      <c r="P300" s="2">
        <f>Q300/1.5</f>
        <v>8.166666666666666</v>
      </c>
      <c r="Q300" s="12">
        <v>12.25</v>
      </c>
    </row>
    <row r="301" spans="1:17" ht="12.75">
      <c r="A301" s="3">
        <v>1512</v>
      </c>
      <c r="B301" s="6">
        <f>(B300+B302)/2</f>
        <v>13</v>
      </c>
      <c r="C301" s="6">
        <f>(C300+C302)/2</f>
        <v>13</v>
      </c>
      <c r="F301" s="6">
        <f>(F300+F302)/2</f>
        <v>6.4</v>
      </c>
      <c r="G301" s="6">
        <f>(G300+G302)/2</f>
        <v>12.5</v>
      </c>
      <c r="J301" s="2">
        <v>152.9396214226699</v>
      </c>
      <c r="K301" s="12">
        <f>(B301*240)/J301</f>
        <v>20.400207421577477</v>
      </c>
      <c r="O301" s="12">
        <f>(B301*240)/P301</f>
        <v>382.04081632653066</v>
      </c>
      <c r="P301" s="2">
        <f>Q301/1.5</f>
        <v>8.166666666666666</v>
      </c>
      <c r="Q301" s="12">
        <v>12.25</v>
      </c>
    </row>
    <row r="302" spans="1:17" ht="12.75">
      <c r="A302" s="3">
        <v>1513</v>
      </c>
      <c r="B302" s="6">
        <v>13</v>
      </c>
      <c r="C302" s="6">
        <v>13</v>
      </c>
      <c r="F302" s="2">
        <v>6.5</v>
      </c>
      <c r="G302" s="2">
        <v>13</v>
      </c>
      <c r="J302" s="2">
        <v>169.51870802974574</v>
      </c>
      <c r="K302" s="12">
        <f>(B302*240)/J302</f>
        <v>18.40504824666625</v>
      </c>
      <c r="O302" s="12">
        <f>(B302*240)/P302</f>
        <v>346.6666666666667</v>
      </c>
      <c r="P302" s="2">
        <f>Q302/1.5</f>
        <v>9</v>
      </c>
      <c r="Q302" s="12">
        <v>13.5</v>
      </c>
    </row>
    <row r="303" spans="1:17" ht="12.75">
      <c r="A303" s="3">
        <v>1514</v>
      </c>
      <c r="B303" s="6">
        <v>13</v>
      </c>
      <c r="C303" s="6">
        <v>13</v>
      </c>
      <c r="F303" s="2">
        <v>6.4</v>
      </c>
      <c r="G303" s="2">
        <v>13</v>
      </c>
      <c r="J303" s="2">
        <v>158.67853601742692</v>
      </c>
      <c r="K303" s="12">
        <f>(B303*240)/J303</f>
        <v>19.66239466475381</v>
      </c>
      <c r="O303" s="12">
        <f>(B303*240)/P303</f>
        <v>328.42105263157896</v>
      </c>
      <c r="P303" s="2">
        <f>Q303/1.5</f>
        <v>9.5</v>
      </c>
      <c r="Q303" s="12">
        <v>14.25</v>
      </c>
    </row>
    <row r="304" spans="1:17" ht="12.75">
      <c r="A304" s="3">
        <v>1515</v>
      </c>
      <c r="B304" s="6">
        <v>13</v>
      </c>
      <c r="C304" s="6">
        <v>13</v>
      </c>
      <c r="F304" s="6">
        <f>(F303+F308)/2</f>
        <v>6.5</v>
      </c>
      <c r="G304" s="6">
        <f>(G303+G308)/2</f>
        <v>13.25</v>
      </c>
      <c r="J304" s="2">
        <v>163.6326417787129</v>
      </c>
      <c r="K304" s="12">
        <f>(B304*240)/J304</f>
        <v>19.067100341870074</v>
      </c>
      <c r="O304" s="12">
        <f>(B304*240)/P304</f>
        <v>312</v>
      </c>
      <c r="P304" s="2">
        <f>Q304/1.5</f>
        <v>10</v>
      </c>
      <c r="Q304" s="12">
        <v>15</v>
      </c>
    </row>
    <row r="305" spans="6:17" ht="12.75">
      <c r="F305" s="6"/>
      <c r="G305" s="6"/>
      <c r="K305" s="12"/>
      <c r="O305" s="12"/>
      <c r="Q305" s="12"/>
    </row>
    <row r="306" spans="1:17" ht="12.75">
      <c r="A306" s="3" t="s">
        <v>38</v>
      </c>
      <c r="B306" s="6">
        <f>AVERAGE(B300:B304)</f>
        <v>13</v>
      </c>
      <c r="C306" s="6">
        <f>AVERAGE(C300:C304)</f>
        <v>13</v>
      </c>
      <c r="F306" s="6">
        <f>AVERAGE(F300:F304)</f>
        <v>6.42</v>
      </c>
      <c r="G306" s="6">
        <f>AVERAGE(G300:G304)</f>
        <v>12.75</v>
      </c>
      <c r="J306" s="6">
        <f>AVERAGE(J300:J304)</f>
        <v>157.28550033801582</v>
      </c>
      <c r="K306" s="6">
        <f>AVERAGE(K300:K304)</f>
        <v>19.911925671017745</v>
      </c>
      <c r="O306" s="6">
        <f>AVERAGE(O300:O304)</f>
        <v>350.23387039026136</v>
      </c>
      <c r="P306" s="6">
        <f>AVERAGE(P300:P304)</f>
        <v>8.966666666666665</v>
      </c>
      <c r="Q306" s="6">
        <f>AVERAGE(Q300:Q304)</f>
        <v>13.45</v>
      </c>
    </row>
    <row r="307" spans="6:17" ht="12.75">
      <c r="F307" s="6"/>
      <c r="G307" s="6"/>
      <c r="K307" s="12"/>
      <c r="O307" s="12"/>
      <c r="Q307" s="12"/>
    </row>
    <row r="308" spans="1:17" ht="12.75">
      <c r="A308" s="3">
        <v>1516</v>
      </c>
      <c r="B308" s="6">
        <v>13</v>
      </c>
      <c r="C308" s="6">
        <v>13</v>
      </c>
      <c r="F308" s="2">
        <v>6.6</v>
      </c>
      <c r="G308" s="2">
        <v>13.5</v>
      </c>
      <c r="J308" s="2">
        <v>181.92849770900665</v>
      </c>
      <c r="K308" s="12">
        <f>(B308*240)/J308</f>
        <v>17.149594699508913</v>
      </c>
      <c r="O308" s="12">
        <f>(B308*240)/P308</f>
        <v>312</v>
      </c>
      <c r="P308" s="2">
        <f>Q308/1.5</f>
        <v>10</v>
      </c>
      <c r="Q308" s="12">
        <v>15</v>
      </c>
    </row>
    <row r="309" spans="1:17" ht="12.75">
      <c r="A309" s="3">
        <v>1517</v>
      </c>
      <c r="B309" s="6">
        <v>13.125</v>
      </c>
      <c r="C309" s="6">
        <v>13.25</v>
      </c>
      <c r="F309" s="2">
        <v>6.6</v>
      </c>
      <c r="G309" s="2">
        <v>13.5</v>
      </c>
      <c r="J309" s="2">
        <v>167.16428152933258</v>
      </c>
      <c r="K309" s="12">
        <f>(B309*240)/J309</f>
        <v>18.843738454062414</v>
      </c>
      <c r="O309" s="12">
        <f>(B309*240)/P309</f>
        <v>315</v>
      </c>
      <c r="P309" s="2">
        <f>Q309/1.5</f>
        <v>10</v>
      </c>
      <c r="Q309" s="12">
        <v>15</v>
      </c>
    </row>
    <row r="310" spans="1:17" ht="12.75">
      <c r="A310" s="3">
        <v>1518</v>
      </c>
      <c r="B310" s="6">
        <v>13.125</v>
      </c>
      <c r="C310" s="6">
        <v>13.125</v>
      </c>
      <c r="F310" s="2">
        <v>6.6</v>
      </c>
      <c r="G310" s="2">
        <v>13.5</v>
      </c>
      <c r="J310" s="2">
        <v>162.01397355967887</v>
      </c>
      <c r="K310" s="12">
        <f>(B310*240)/J310</f>
        <v>19.442767378578473</v>
      </c>
      <c r="O310" s="12">
        <f>(B310*240)/P310</f>
        <v>315</v>
      </c>
      <c r="P310" s="2">
        <f>Q310/1.5</f>
        <v>10</v>
      </c>
      <c r="Q310" s="12">
        <v>15</v>
      </c>
    </row>
    <row r="311" spans="1:17" ht="12.75">
      <c r="A311" s="3">
        <v>1519</v>
      </c>
      <c r="B311" s="6">
        <v>13.2</v>
      </c>
      <c r="C311" s="6">
        <v>13.3</v>
      </c>
      <c r="F311" s="2">
        <v>6.6</v>
      </c>
      <c r="G311" s="2">
        <v>13.5</v>
      </c>
      <c r="J311" s="2">
        <v>165.79086607075828</v>
      </c>
      <c r="K311" s="12">
        <f>(B311*240)/J311</f>
        <v>19.10841094616106</v>
      </c>
      <c r="O311" s="12">
        <f>(B311*240)/P311</f>
        <v>316.8</v>
      </c>
      <c r="P311" s="2">
        <f>Q311/1.5</f>
        <v>10</v>
      </c>
      <c r="Q311" s="12">
        <v>15</v>
      </c>
    </row>
    <row r="312" spans="1:17" ht="12.75">
      <c r="A312" s="3">
        <v>1520</v>
      </c>
      <c r="B312" s="6">
        <v>13.2</v>
      </c>
      <c r="C312" s="6">
        <v>13</v>
      </c>
      <c r="F312" s="2">
        <v>6.6</v>
      </c>
      <c r="G312" s="2">
        <v>13.5</v>
      </c>
      <c r="J312" s="2">
        <v>180.01552617742095</v>
      </c>
      <c r="K312" s="12">
        <f>(B312*240)/J312</f>
        <v>17.59848201581046</v>
      </c>
      <c r="O312" s="12">
        <f>(B312*240)/P312</f>
        <v>316.8</v>
      </c>
      <c r="P312" s="2">
        <f>Q312/1.5</f>
        <v>10</v>
      </c>
      <c r="Q312" s="12">
        <v>15</v>
      </c>
    </row>
    <row r="314" spans="1:17" ht="12.75">
      <c r="A314" s="3" t="s">
        <v>39</v>
      </c>
      <c r="B314" s="6">
        <f>AVERAGE(B308:B312)</f>
        <v>13.13</v>
      </c>
      <c r="C314" s="6">
        <f>AVERAGE(C308:C312)</f>
        <v>13.135</v>
      </c>
      <c r="F314" s="6">
        <f>AVERAGE(F308:F312)</f>
        <v>6.6</v>
      </c>
      <c r="G314" s="6">
        <f>AVERAGE(G308:G312)</f>
        <v>13.5</v>
      </c>
      <c r="J314" s="6">
        <f>AVERAGE(J308:J312)</f>
        <v>171.38262900923945</v>
      </c>
      <c r="K314" s="6">
        <f>AVERAGE(K308:K312)</f>
        <v>18.428598698824267</v>
      </c>
      <c r="O314" s="6">
        <f>AVERAGE(O308:O312)</f>
        <v>315.12</v>
      </c>
      <c r="P314" s="6">
        <f>AVERAGE(P308:P312)</f>
        <v>10</v>
      </c>
      <c r="Q314" s="6">
        <f>AVERAGE(Q308:Q312)</f>
        <v>15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9.140625" defaultRowHeight="12.75"/>
  <cols>
    <col min="1" max="1" width="10.28125" style="0" customWidth="1"/>
    <col min="2" max="2" width="13.00390625" style="0" customWidth="1"/>
    <col min="3" max="3" width="15.00390625" style="0" customWidth="1"/>
    <col min="4" max="4" width="13.00390625" style="0" customWidth="1"/>
    <col min="6" max="6" width="14.28125" style="0" customWidth="1"/>
    <col min="7" max="7" width="17.00390625" style="0" customWidth="1"/>
    <col min="8" max="8" width="14.28125" style="0" customWidth="1"/>
    <col min="10" max="10" width="12.140625" style="0" customWidth="1"/>
    <col min="11" max="11" width="19.7109375" style="0" customWidth="1"/>
    <col min="13" max="13" width="12.28125" style="0" customWidth="1"/>
    <col min="14" max="14" width="18.28125" style="0" customWidth="1"/>
    <col min="15" max="15" width="19.140625" style="0" customWidth="1"/>
    <col min="16" max="16" width="13.57421875" style="0" customWidth="1"/>
    <col min="17" max="17" width="14.140625" style="0" customWidth="1"/>
  </cols>
  <sheetData>
    <row r="1" spans="1:17" ht="12.75">
      <c r="A1" s="3"/>
      <c r="B1" s="6"/>
      <c r="C1" s="6"/>
      <c r="D1" s="7" t="s">
        <v>94</v>
      </c>
      <c r="F1" s="2"/>
      <c r="J1" s="2"/>
      <c r="K1" s="2"/>
      <c r="M1" s="2"/>
      <c r="N1" s="2"/>
      <c r="O1" s="2"/>
      <c r="P1" s="2"/>
      <c r="Q1" s="2"/>
    </row>
    <row r="2" spans="1:17" ht="12.75">
      <c r="A2" s="3"/>
      <c r="B2" s="6"/>
      <c r="C2" s="6"/>
      <c r="D2" s="7" t="s">
        <v>78</v>
      </c>
      <c r="F2" s="2"/>
      <c r="J2" s="4" t="s">
        <v>107</v>
      </c>
      <c r="K2" s="4" t="s">
        <v>108</v>
      </c>
      <c r="L2" s="1"/>
      <c r="M2" s="4" t="s">
        <v>50</v>
      </c>
      <c r="N2" s="4" t="s">
        <v>89</v>
      </c>
      <c r="O2" s="4" t="s">
        <v>89</v>
      </c>
      <c r="P2" s="4" t="s">
        <v>46</v>
      </c>
      <c r="Q2" s="4" t="s">
        <v>46</v>
      </c>
    </row>
    <row r="3" spans="1:17" ht="12.75">
      <c r="A3" s="3"/>
      <c r="B3" s="6"/>
      <c r="C3" s="6"/>
      <c r="D3" s="6"/>
      <c r="F3" s="2"/>
      <c r="G3" s="1" t="s">
        <v>106</v>
      </c>
      <c r="J3" s="4" t="s">
        <v>68</v>
      </c>
      <c r="K3" s="4" t="s">
        <v>76</v>
      </c>
      <c r="L3" s="1"/>
      <c r="M3" s="4" t="s">
        <v>88</v>
      </c>
      <c r="N3" s="4" t="s">
        <v>70</v>
      </c>
      <c r="O3" s="4" t="s">
        <v>69</v>
      </c>
      <c r="P3" s="4" t="s">
        <v>88</v>
      </c>
      <c r="Q3" s="4" t="s">
        <v>88</v>
      </c>
    </row>
    <row r="4" spans="1:17" ht="12.75">
      <c r="A4" s="3" t="s">
        <v>112</v>
      </c>
      <c r="B4" s="7" t="s">
        <v>97</v>
      </c>
      <c r="C4" s="7" t="s">
        <v>97</v>
      </c>
      <c r="D4" s="7" t="s">
        <v>54</v>
      </c>
      <c r="F4" s="1" t="s">
        <v>102</v>
      </c>
      <c r="G4" s="1" t="s">
        <v>102</v>
      </c>
      <c r="H4" s="1" t="s">
        <v>102</v>
      </c>
      <c r="J4" s="4" t="s">
        <v>55</v>
      </c>
      <c r="K4" s="4" t="s">
        <v>61</v>
      </c>
      <c r="L4" s="1"/>
      <c r="M4" s="4" t="s">
        <v>57</v>
      </c>
      <c r="N4" s="4" t="s">
        <v>58</v>
      </c>
      <c r="O4" s="4" t="s">
        <v>58</v>
      </c>
      <c r="P4" s="4" t="s">
        <v>57</v>
      </c>
      <c r="Q4" s="4" t="s">
        <v>57</v>
      </c>
    </row>
    <row r="5" spans="1:17" ht="12.75">
      <c r="A5" s="3" t="s">
        <v>66</v>
      </c>
      <c r="B5" s="7" t="s">
        <v>61</v>
      </c>
      <c r="C5" s="7" t="s">
        <v>61</v>
      </c>
      <c r="D5" s="7" t="s">
        <v>61</v>
      </c>
      <c r="F5" s="1" t="s">
        <v>97</v>
      </c>
      <c r="G5" s="1" t="s">
        <v>97</v>
      </c>
      <c r="H5" s="1" t="s">
        <v>98</v>
      </c>
      <c r="J5" s="4" t="s">
        <v>47</v>
      </c>
      <c r="K5" s="4" t="s">
        <v>82</v>
      </c>
      <c r="L5" s="1"/>
      <c r="M5" s="4" t="s">
        <v>59</v>
      </c>
      <c r="N5" s="4" t="s">
        <v>96</v>
      </c>
      <c r="O5" s="4" t="s">
        <v>96</v>
      </c>
      <c r="P5" s="4" t="s">
        <v>59</v>
      </c>
      <c r="Q5" s="4" t="s">
        <v>59</v>
      </c>
    </row>
    <row r="6" spans="1:17" ht="12.75">
      <c r="A6" s="3"/>
      <c r="B6" s="7" t="s">
        <v>84</v>
      </c>
      <c r="C6" s="7" t="s">
        <v>85</v>
      </c>
      <c r="D6" s="7" t="s">
        <v>101</v>
      </c>
      <c r="F6" s="4" t="s">
        <v>0</v>
      </c>
      <c r="G6" s="4" t="s">
        <v>0</v>
      </c>
      <c r="H6" s="1" t="s">
        <v>0</v>
      </c>
      <c r="J6" s="4" t="s">
        <v>79</v>
      </c>
      <c r="K6" s="4" t="s">
        <v>56</v>
      </c>
      <c r="L6" s="1"/>
      <c r="M6" s="4" t="s">
        <v>79</v>
      </c>
      <c r="N6" s="4" t="s">
        <v>61</v>
      </c>
      <c r="O6" s="4" t="s">
        <v>61</v>
      </c>
      <c r="P6" s="4" t="s">
        <v>81</v>
      </c>
      <c r="Q6" s="4" t="s">
        <v>80</v>
      </c>
    </row>
    <row r="7" spans="1:17" ht="12.75">
      <c r="A7" s="3"/>
      <c r="B7" s="6"/>
      <c r="C7" s="6"/>
      <c r="D7" s="6"/>
      <c r="F7" s="2"/>
      <c r="J7" s="2"/>
      <c r="K7" s="2"/>
      <c r="M7" s="2"/>
      <c r="N7" s="2"/>
      <c r="O7" s="2"/>
      <c r="P7" s="2"/>
      <c r="Q7" s="2"/>
    </row>
    <row r="8" spans="1:17" ht="12.75">
      <c r="A8" s="3" t="s">
        <v>2</v>
      </c>
      <c r="B8" s="6">
        <v>2.7466</v>
      </c>
      <c r="C8" s="6"/>
      <c r="D8" s="6">
        <v>1.42</v>
      </c>
      <c r="F8" s="6">
        <v>1.55</v>
      </c>
      <c r="H8" s="6">
        <v>1.2725</v>
      </c>
      <c r="J8" s="2"/>
      <c r="K8" s="2"/>
      <c r="M8" s="2"/>
      <c r="N8" s="2"/>
      <c r="O8" s="2"/>
      <c r="P8" s="2"/>
      <c r="Q8" s="2"/>
    </row>
    <row r="9" spans="1:17" ht="12.75">
      <c r="A9" s="3" t="s">
        <v>3</v>
      </c>
      <c r="B9" s="6">
        <v>2.7879366755127757</v>
      </c>
      <c r="C9" s="6"/>
      <c r="D9" s="6">
        <v>1.165</v>
      </c>
      <c r="F9" s="2"/>
      <c r="H9" s="6">
        <v>1.325</v>
      </c>
      <c r="J9" s="2"/>
      <c r="K9" s="2"/>
      <c r="M9" s="2"/>
      <c r="N9" s="2"/>
      <c r="O9" s="2"/>
      <c r="P9" s="2"/>
      <c r="Q9" s="2"/>
    </row>
    <row r="10" spans="1:17" ht="12.75">
      <c r="A10" s="3" t="s">
        <v>4</v>
      </c>
      <c r="B10" s="6">
        <v>3.5120987338487426</v>
      </c>
      <c r="C10" s="6"/>
      <c r="D10" s="6">
        <v>1.5966</v>
      </c>
      <c r="F10" s="2"/>
      <c r="H10" s="6">
        <v>1.7304166666666667</v>
      </c>
      <c r="J10" s="2"/>
      <c r="K10" s="2"/>
      <c r="M10" s="2"/>
      <c r="N10" s="2"/>
      <c r="O10" s="2"/>
      <c r="P10" s="2"/>
      <c r="Q10" s="2"/>
    </row>
    <row r="11" spans="1:17" ht="12.75">
      <c r="A11" s="3" t="s">
        <v>5</v>
      </c>
      <c r="B11" s="6">
        <v>2.8743091030159262</v>
      </c>
      <c r="C11" s="6"/>
      <c r="D11" s="6">
        <v>1.4973499999999997</v>
      </c>
      <c r="F11" s="6">
        <v>1.7416666666666665</v>
      </c>
      <c r="H11" s="6">
        <v>1.6327083333333334</v>
      </c>
      <c r="J11" s="12"/>
      <c r="K11" s="12"/>
      <c r="L11" s="8"/>
      <c r="M11" s="12"/>
      <c r="N11" s="12"/>
      <c r="O11" s="12"/>
      <c r="P11" s="2"/>
      <c r="Q11" s="2"/>
    </row>
    <row r="12" spans="1:17" ht="12.75">
      <c r="A12" s="3" t="s">
        <v>6</v>
      </c>
      <c r="B12" s="6">
        <v>3.7487473618020672</v>
      </c>
      <c r="C12" s="2"/>
      <c r="D12" s="6">
        <v>1.73045</v>
      </c>
      <c r="F12" s="6">
        <v>3.375</v>
      </c>
      <c r="H12" s="6">
        <v>1.461875</v>
      </c>
      <c r="J12" s="6">
        <v>77.224</v>
      </c>
      <c r="K12" s="6">
        <v>11.770171816867581</v>
      </c>
      <c r="L12" s="8"/>
      <c r="M12" s="6">
        <v>5.2</v>
      </c>
      <c r="N12" s="6">
        <v>173.54480043712113</v>
      </c>
      <c r="O12" s="12"/>
      <c r="P12" s="2"/>
      <c r="Q12" s="2"/>
    </row>
    <row r="13" spans="1:17" ht="12.75">
      <c r="A13" s="3" t="s">
        <v>7</v>
      </c>
      <c r="B13" s="6">
        <v>4.3299606336639505</v>
      </c>
      <c r="C13" s="2"/>
      <c r="D13" s="6">
        <v>1.9683999999999997</v>
      </c>
      <c r="F13" s="6">
        <v>2.944162991666667</v>
      </c>
      <c r="H13" s="6">
        <v>1.8204166666666666</v>
      </c>
      <c r="J13" s="6">
        <v>111.48800000000001</v>
      </c>
      <c r="K13" s="6">
        <v>9.414761079210468</v>
      </c>
      <c r="L13" s="8"/>
      <c r="M13" s="6">
        <v>6</v>
      </c>
      <c r="N13" s="6">
        <v>173.19842534655805</v>
      </c>
      <c r="O13" s="12"/>
      <c r="P13" s="2"/>
      <c r="Q13" s="2"/>
    </row>
    <row r="14" spans="1:17" ht="12.75">
      <c r="A14" s="3" t="s">
        <v>8</v>
      </c>
      <c r="B14" s="6">
        <v>4.857406024</v>
      </c>
      <c r="C14" s="6"/>
      <c r="D14" s="6">
        <v>2.5222005760000004</v>
      </c>
      <c r="F14" s="6">
        <v>3.4491666666666667</v>
      </c>
      <c r="H14" s="6">
        <v>2.6733371333333333</v>
      </c>
      <c r="J14" s="6">
        <v>120.26399999999998</v>
      </c>
      <c r="K14" s="6">
        <v>10.06084352906134</v>
      </c>
      <c r="L14" s="8"/>
      <c r="M14" s="6">
        <v>6.85</v>
      </c>
      <c r="N14" s="6">
        <v>171.22055949206347</v>
      </c>
      <c r="O14" s="12"/>
      <c r="P14" s="2"/>
      <c r="Q14" s="2"/>
    </row>
    <row r="15" spans="1:17" ht="12.75">
      <c r="A15" s="3" t="s">
        <v>9</v>
      </c>
      <c r="B15" s="6">
        <v>5.377</v>
      </c>
      <c r="C15" s="6"/>
      <c r="D15" s="6">
        <v>2.9674</v>
      </c>
      <c r="F15" s="6">
        <v>4.469166666666667</v>
      </c>
      <c r="H15" s="6">
        <v>3.2683333333333335</v>
      </c>
      <c r="J15" s="6">
        <v>136.898</v>
      </c>
      <c r="K15" s="6">
        <v>9.53640994891666</v>
      </c>
      <c r="L15" s="8"/>
      <c r="M15" s="6">
        <v>8</v>
      </c>
      <c r="N15" s="6">
        <v>161.31</v>
      </c>
      <c r="O15" s="12"/>
      <c r="P15" s="2"/>
      <c r="Q15" s="2"/>
    </row>
    <row r="16" spans="1:15" ht="12.75">
      <c r="A16" s="3" t="s">
        <v>10</v>
      </c>
      <c r="B16" s="6">
        <v>5.332594522</v>
      </c>
      <c r="C16" s="6"/>
      <c r="D16" s="6">
        <v>3.7854538760000005</v>
      </c>
      <c r="F16" s="6">
        <v>5.7050032250000005</v>
      </c>
      <c r="H16" s="6">
        <v>3.772164716666667</v>
      </c>
      <c r="J16" s="6">
        <v>146.884</v>
      </c>
      <c r="K16" s="6">
        <v>8.765540030473288</v>
      </c>
      <c r="L16" s="8"/>
      <c r="M16" s="6">
        <v>8</v>
      </c>
      <c r="N16" s="6">
        <v>159.97783566</v>
      </c>
      <c r="O16" s="12"/>
    </row>
    <row r="17" spans="1:17" ht="12.75">
      <c r="A17" s="3" t="s">
        <v>11</v>
      </c>
      <c r="B17" s="6">
        <v>6.889999399999999</v>
      </c>
      <c r="C17" s="6"/>
      <c r="D17" s="6">
        <v>3.708251998</v>
      </c>
      <c r="F17" s="6">
        <v>6.976875</v>
      </c>
      <c r="H17" s="6">
        <v>4.073458333333333</v>
      </c>
      <c r="J17" s="6">
        <v>142.26399999999998</v>
      </c>
      <c r="K17" s="6">
        <v>11.669244795460152</v>
      </c>
      <c r="L17" s="8"/>
      <c r="M17" s="6">
        <v>8.8</v>
      </c>
      <c r="N17" s="6">
        <v>188.57998560000001</v>
      </c>
      <c r="O17" s="12"/>
      <c r="P17" s="2"/>
      <c r="Q17" s="2"/>
    </row>
    <row r="18" spans="1:17" ht="12.75">
      <c r="A18" s="3" t="s">
        <v>12</v>
      </c>
      <c r="B18" s="6">
        <v>7.5</v>
      </c>
      <c r="C18" s="6"/>
      <c r="D18" s="6">
        <v>3.9895</v>
      </c>
      <c r="F18" s="6">
        <v>6.997569444444444</v>
      </c>
      <c r="H18" s="6">
        <v>4.274479166666667</v>
      </c>
      <c r="J18" s="6">
        <v>151.892</v>
      </c>
      <c r="K18" s="6">
        <v>12.815912446780281</v>
      </c>
      <c r="L18" s="8"/>
      <c r="M18" s="6">
        <v>8.8</v>
      </c>
      <c r="N18" s="6">
        <v>180</v>
      </c>
      <c r="O18" s="12"/>
      <c r="P18" s="2"/>
      <c r="Q18" s="2"/>
    </row>
    <row r="19" spans="1:17" ht="12.75">
      <c r="A19" s="3" t="s">
        <v>13</v>
      </c>
      <c r="B19" s="6">
        <v>5.958</v>
      </c>
      <c r="C19" s="6"/>
      <c r="D19" s="6"/>
      <c r="F19" s="2"/>
      <c r="H19" s="2"/>
      <c r="J19" s="6">
        <v>159.06</v>
      </c>
      <c r="K19" s="6">
        <v>8.585529870909637</v>
      </c>
      <c r="L19" s="8"/>
      <c r="M19" s="6">
        <v>10.86666666</v>
      </c>
      <c r="N19" s="6">
        <v>158.88</v>
      </c>
      <c r="O19" s="12"/>
      <c r="P19" s="2"/>
      <c r="Q19" s="2"/>
    </row>
    <row r="20" spans="1:17" ht="12.75">
      <c r="A20" s="3" t="s">
        <v>14</v>
      </c>
      <c r="B20" s="6">
        <v>5.538</v>
      </c>
      <c r="C20" s="6"/>
      <c r="D20" s="6"/>
      <c r="F20" s="6"/>
      <c r="H20" s="2"/>
      <c r="J20" s="6">
        <v>112.73400000000001</v>
      </c>
      <c r="K20" s="6">
        <v>9.827134935304992</v>
      </c>
      <c r="L20" s="8"/>
      <c r="M20" s="6">
        <v>9</v>
      </c>
      <c r="N20" s="6">
        <v>147.68</v>
      </c>
      <c r="O20" s="12"/>
      <c r="P20" s="2"/>
      <c r="Q20" s="2"/>
    </row>
    <row r="21" spans="1:17" ht="12.75">
      <c r="A21" s="3" t="s">
        <v>15</v>
      </c>
      <c r="B21" s="6">
        <f>(B20+B22)/2</f>
        <v>5.7589375</v>
      </c>
      <c r="C21" s="6"/>
      <c r="D21" s="6"/>
      <c r="F21" s="2"/>
      <c r="H21" s="2"/>
      <c r="J21" s="6">
        <v>114.5</v>
      </c>
      <c r="K21" s="12"/>
      <c r="L21" s="8"/>
      <c r="M21" s="6">
        <v>9.85</v>
      </c>
      <c r="N21" s="12"/>
      <c r="O21" s="12"/>
      <c r="P21" s="2"/>
      <c r="Q21" s="2"/>
    </row>
    <row r="22" spans="1:17" ht="12.75">
      <c r="A22" s="3" t="s">
        <v>16</v>
      </c>
      <c r="B22" s="6">
        <v>5.979875</v>
      </c>
      <c r="C22" s="6"/>
      <c r="D22" s="6"/>
      <c r="F22" s="2"/>
      <c r="J22" s="6">
        <v>111.49399999999999</v>
      </c>
      <c r="K22" s="6">
        <v>10.320306294590072</v>
      </c>
      <c r="L22" s="8"/>
      <c r="M22" s="6">
        <v>10</v>
      </c>
      <c r="N22" s="6">
        <v>143.51700000000002</v>
      </c>
      <c r="O22" s="12"/>
      <c r="P22" s="2"/>
      <c r="Q22" s="2"/>
    </row>
    <row r="23" spans="1:17" ht="12.75">
      <c r="A23" s="3" t="s">
        <v>17</v>
      </c>
      <c r="B23" s="6">
        <v>5.8434</v>
      </c>
      <c r="C23" s="6">
        <v>5.8</v>
      </c>
      <c r="D23" s="6"/>
      <c r="F23" s="6">
        <v>4</v>
      </c>
      <c r="G23" s="6">
        <v>5.235833333333333</v>
      </c>
      <c r="J23" s="6">
        <v>131.588</v>
      </c>
      <c r="K23" s="6">
        <v>10.874951391028315</v>
      </c>
      <c r="L23" s="8"/>
      <c r="M23" s="6">
        <v>10</v>
      </c>
      <c r="N23" s="6">
        <v>140.2416</v>
      </c>
      <c r="O23" s="12"/>
      <c r="P23" s="2"/>
      <c r="Q23" s="2"/>
    </row>
    <row r="24" spans="1:17" ht="12.75">
      <c r="A24" s="3" t="s">
        <v>18</v>
      </c>
      <c r="B24" s="6">
        <v>5.853000000000001</v>
      </c>
      <c r="C24" s="6">
        <v>5.6812</v>
      </c>
      <c r="D24" s="6"/>
      <c r="F24" s="6">
        <v>4.064583333333333</v>
      </c>
      <c r="G24" s="6">
        <v>4.805</v>
      </c>
      <c r="J24" s="6">
        <v>121.454</v>
      </c>
      <c r="K24" s="6">
        <v>11.654174121115313</v>
      </c>
      <c r="L24" s="8"/>
      <c r="M24" s="6">
        <v>10</v>
      </c>
      <c r="N24" s="6">
        <v>140.47200000000004</v>
      </c>
      <c r="O24" s="12"/>
      <c r="P24" s="2"/>
      <c r="Q24" s="2"/>
    </row>
    <row r="25" spans="1:17" ht="12.75">
      <c r="A25" s="3" t="s">
        <v>19</v>
      </c>
      <c r="B25" s="6">
        <v>6.0766</v>
      </c>
      <c r="C25" s="6">
        <v>5.59</v>
      </c>
      <c r="D25" s="6"/>
      <c r="F25" s="6">
        <v>4.0875</v>
      </c>
      <c r="G25" s="6">
        <v>4.935</v>
      </c>
      <c r="J25" s="6">
        <v>136.50400000000002</v>
      </c>
      <c r="K25" s="6">
        <v>10.844079405570568</v>
      </c>
      <c r="L25" s="8"/>
      <c r="M25" s="6">
        <v>10.2</v>
      </c>
      <c r="N25" s="6">
        <v>143.1984</v>
      </c>
      <c r="O25" s="12"/>
      <c r="P25" s="2"/>
      <c r="Q25" s="2"/>
    </row>
    <row r="26" spans="1:17" ht="12.75">
      <c r="A26" s="3" t="s">
        <v>20</v>
      </c>
      <c r="B26" s="6">
        <v>5.9968</v>
      </c>
      <c r="C26" s="6">
        <v>5.53</v>
      </c>
      <c r="D26" s="6"/>
      <c r="F26" s="2"/>
      <c r="G26" s="6">
        <v>4.870833333333334</v>
      </c>
      <c r="J26" s="6">
        <v>141.156</v>
      </c>
      <c r="K26" s="6">
        <v>10.223878462464658</v>
      </c>
      <c r="L26" s="8"/>
      <c r="M26" s="6">
        <v>10.2</v>
      </c>
      <c r="N26" s="6">
        <v>141.30501818181818</v>
      </c>
      <c r="O26" s="12"/>
      <c r="P26" s="2"/>
      <c r="Q26" s="2"/>
    </row>
    <row r="27" spans="1:17" ht="12.75">
      <c r="A27" s="3" t="s">
        <v>21</v>
      </c>
      <c r="B27" s="6">
        <v>6.0466</v>
      </c>
      <c r="C27" s="6">
        <v>5.4898</v>
      </c>
      <c r="D27" s="6"/>
      <c r="F27" s="6">
        <v>4.173333333333333</v>
      </c>
      <c r="G27" s="6">
        <v>5.225833333333334</v>
      </c>
      <c r="J27" s="6">
        <v>151.82</v>
      </c>
      <c r="K27" s="6">
        <v>9.588730304723914</v>
      </c>
      <c r="L27" s="8"/>
      <c r="M27" s="6">
        <v>10.2</v>
      </c>
      <c r="N27" s="6">
        <v>142.50021818181818</v>
      </c>
      <c r="O27" s="12"/>
      <c r="P27" s="2"/>
      <c r="Q27" s="2"/>
    </row>
    <row r="28" spans="1:17" ht="12.75">
      <c r="A28" s="3" t="s">
        <v>22</v>
      </c>
      <c r="B28" s="6">
        <v>7.061200132000001</v>
      </c>
      <c r="C28" s="6">
        <v>6.188599999999999</v>
      </c>
      <c r="D28" s="6"/>
      <c r="F28" s="6">
        <v>4.3975</v>
      </c>
      <c r="G28" s="6">
        <v>5.4325</v>
      </c>
      <c r="J28" s="6">
        <v>158.61399999999998</v>
      </c>
      <c r="K28" s="6">
        <v>10.750523678881871</v>
      </c>
      <c r="L28" s="8"/>
      <c r="M28" s="6">
        <v>10.8</v>
      </c>
      <c r="N28" s="6">
        <v>157.07345742545454</v>
      </c>
      <c r="O28" s="12"/>
      <c r="P28" s="2"/>
      <c r="Q28" s="12"/>
    </row>
    <row r="29" spans="1:17" ht="12.75">
      <c r="A29" s="3" t="s">
        <v>23</v>
      </c>
      <c r="B29" s="6">
        <v>7.181598679999999</v>
      </c>
      <c r="C29" s="6">
        <v>6.764</v>
      </c>
      <c r="D29" s="6"/>
      <c r="F29" s="6">
        <v>4.556666666666667</v>
      </c>
      <c r="G29" s="6">
        <v>5.533333333333334</v>
      </c>
      <c r="J29" s="6">
        <v>180.456</v>
      </c>
      <c r="K29" s="6">
        <v>10.248937923197342</v>
      </c>
      <c r="L29" s="8"/>
      <c r="M29" s="6">
        <v>10.8</v>
      </c>
      <c r="N29" s="6">
        <v>159.7439712</v>
      </c>
      <c r="O29" s="6">
        <v>258.53755248</v>
      </c>
      <c r="P29" s="6">
        <v>6.666666666666667</v>
      </c>
      <c r="Q29" s="6">
        <v>10</v>
      </c>
    </row>
    <row r="30" spans="1:17" ht="12.75">
      <c r="A30" s="3" t="s">
        <v>24</v>
      </c>
      <c r="B30" s="6">
        <v>8.008406828</v>
      </c>
      <c r="C30" s="6">
        <v>6.992400000000001</v>
      </c>
      <c r="D30" s="6"/>
      <c r="F30" s="6">
        <v>4.620833333333333</v>
      </c>
      <c r="G30" s="6">
        <v>5.660833333333333</v>
      </c>
      <c r="J30" s="6">
        <v>145.264</v>
      </c>
      <c r="K30" s="6">
        <v>13.558873367166555</v>
      </c>
      <c r="L30" s="8"/>
      <c r="M30" s="6">
        <v>11</v>
      </c>
      <c r="N30" s="6">
        <v>174.72887624727272</v>
      </c>
      <c r="O30" s="6">
        <v>248.60135434136646</v>
      </c>
      <c r="P30" s="6">
        <v>7.733333333333334</v>
      </c>
      <c r="Q30" s="6">
        <v>11.6</v>
      </c>
    </row>
    <row r="31" spans="1:17" ht="12.75">
      <c r="A31" s="3" t="s">
        <v>25</v>
      </c>
      <c r="B31" s="6">
        <v>7.719200000000001</v>
      </c>
      <c r="C31" s="6">
        <v>6.7623999999999995</v>
      </c>
      <c r="D31" s="6"/>
      <c r="F31" s="6">
        <v>4.620833333333333</v>
      </c>
      <c r="G31" s="6">
        <v>5.7</v>
      </c>
      <c r="J31" s="6">
        <v>139.49</v>
      </c>
      <c r="K31" s="6">
        <v>13.43999146576125</v>
      </c>
      <c r="L31" s="8"/>
      <c r="M31" s="6">
        <v>11</v>
      </c>
      <c r="N31" s="6">
        <v>168.4189090909091</v>
      </c>
      <c r="O31" s="6">
        <v>231.57600000000002</v>
      </c>
      <c r="P31" s="6">
        <v>8</v>
      </c>
      <c r="Q31" s="6">
        <v>12</v>
      </c>
    </row>
    <row r="32" spans="1:17" ht="12.75">
      <c r="A32" s="3" t="s">
        <v>26</v>
      </c>
      <c r="B32" s="6">
        <v>6.828100000000001</v>
      </c>
      <c r="C32" s="6">
        <v>6.35</v>
      </c>
      <c r="D32" s="6"/>
      <c r="F32" s="6">
        <v>4.620833333333333</v>
      </c>
      <c r="G32" s="6">
        <v>5.635</v>
      </c>
      <c r="J32" s="6">
        <v>127.926</v>
      </c>
      <c r="K32" s="6">
        <v>12.854739350551636</v>
      </c>
      <c r="L32" s="8"/>
      <c r="M32" s="6">
        <v>11</v>
      </c>
      <c r="N32" s="6">
        <v>148.97672727272726</v>
      </c>
      <c r="O32" s="6">
        <v>204.843</v>
      </c>
      <c r="P32" s="6">
        <v>8</v>
      </c>
      <c r="Q32" s="6">
        <v>12</v>
      </c>
    </row>
    <row r="33" spans="1:17" ht="12.75">
      <c r="A33" s="3" t="s">
        <v>27</v>
      </c>
      <c r="B33" s="6">
        <v>7.8566</v>
      </c>
      <c r="C33" s="6">
        <v>7.1852</v>
      </c>
      <c r="D33" s="6"/>
      <c r="F33" s="6">
        <v>4.535</v>
      </c>
      <c r="G33" s="6">
        <v>5.655833333333333</v>
      </c>
      <c r="J33" s="6">
        <v>149.838</v>
      </c>
      <c r="K33" s="6">
        <v>12.644483777586986</v>
      </c>
      <c r="L33" s="8"/>
      <c r="M33" s="6">
        <v>11</v>
      </c>
      <c r="N33" s="6">
        <v>171.41672727272726</v>
      </c>
      <c r="O33" s="6">
        <v>235.698</v>
      </c>
      <c r="P33" s="6">
        <v>8</v>
      </c>
      <c r="Q33" s="6">
        <v>12</v>
      </c>
    </row>
    <row r="34" spans="1:17" ht="12.75">
      <c r="A34" s="3" t="s">
        <v>28</v>
      </c>
      <c r="B34" s="6">
        <v>8</v>
      </c>
      <c r="C34" s="6">
        <v>7.885305100000001</v>
      </c>
      <c r="D34" s="6"/>
      <c r="F34" s="6">
        <v>4.1000011999999995</v>
      </c>
      <c r="G34" s="6">
        <v>5.206665291666667</v>
      </c>
      <c r="J34" s="6">
        <v>113.93</v>
      </c>
      <c r="K34" s="6">
        <v>17.002664227082615</v>
      </c>
      <c r="L34" s="8"/>
      <c r="M34" s="6">
        <v>11</v>
      </c>
      <c r="N34" s="6">
        <v>174.54545454545453</v>
      </c>
      <c r="O34" s="6">
        <v>240</v>
      </c>
      <c r="P34" s="6">
        <v>8</v>
      </c>
      <c r="Q34" s="6">
        <v>12</v>
      </c>
    </row>
    <row r="35" spans="1:17" ht="12.75">
      <c r="A35" s="3" t="s">
        <v>29</v>
      </c>
      <c r="B35" s="6">
        <v>8.1875</v>
      </c>
      <c r="C35" s="6">
        <v>8.5525</v>
      </c>
      <c r="D35" s="6"/>
      <c r="F35" s="6">
        <v>3.945</v>
      </c>
      <c r="G35" s="6">
        <v>4.89</v>
      </c>
      <c r="J35" s="6">
        <v>121.596</v>
      </c>
      <c r="K35" s="6">
        <v>16.17984800999908</v>
      </c>
      <c r="L35" s="8"/>
      <c r="M35" s="6">
        <v>11</v>
      </c>
      <c r="N35" s="6">
        <v>178.63636363636363</v>
      </c>
      <c r="O35" s="6">
        <v>245.625</v>
      </c>
      <c r="P35" s="6">
        <v>8</v>
      </c>
      <c r="Q35" s="6">
        <v>12</v>
      </c>
    </row>
    <row r="36" spans="1:17" ht="12.75">
      <c r="A36" s="3" t="s">
        <v>30</v>
      </c>
      <c r="B36" s="6">
        <v>8.69</v>
      </c>
      <c r="C36" s="6">
        <v>8.185</v>
      </c>
      <c r="D36" s="6"/>
      <c r="F36" s="6">
        <v>4.28</v>
      </c>
      <c r="G36" s="6">
        <v>5.52</v>
      </c>
      <c r="J36" s="6">
        <v>123.34</v>
      </c>
      <c r="K36" s="6">
        <v>17.02070079285564</v>
      </c>
      <c r="L36" s="8"/>
      <c r="M36" s="6">
        <v>11</v>
      </c>
      <c r="N36" s="6">
        <v>189.6</v>
      </c>
      <c r="O36" s="6">
        <v>260.7</v>
      </c>
      <c r="P36" s="6">
        <v>8</v>
      </c>
      <c r="Q36" s="6">
        <v>12</v>
      </c>
    </row>
    <row r="37" spans="1:17" ht="12.75">
      <c r="A37" s="3" t="s">
        <v>31</v>
      </c>
      <c r="B37" s="6">
        <v>9.0625</v>
      </c>
      <c r="C37" s="6">
        <v>8.86</v>
      </c>
      <c r="D37" s="6"/>
      <c r="F37" s="6">
        <v>4.56</v>
      </c>
      <c r="G37" s="6">
        <v>6.715</v>
      </c>
      <c r="J37" s="6">
        <v>146.476</v>
      </c>
      <c r="K37" s="6">
        <v>15.192927026271827</v>
      </c>
      <c r="M37" s="2"/>
      <c r="N37" s="2"/>
      <c r="O37" s="6">
        <v>271.875</v>
      </c>
      <c r="P37" s="6">
        <v>8</v>
      </c>
      <c r="Q37" s="6">
        <v>12</v>
      </c>
    </row>
    <row r="38" spans="1:17" ht="12.75">
      <c r="A38" s="3" t="s">
        <v>32</v>
      </c>
      <c r="B38" s="6">
        <v>10.9976</v>
      </c>
      <c r="C38" s="6">
        <v>10.275</v>
      </c>
      <c r="D38" s="6"/>
      <c r="F38" s="6">
        <v>4.555</v>
      </c>
      <c r="G38" s="6">
        <v>8.46</v>
      </c>
      <c r="J38" s="6">
        <v>200.86200000000002</v>
      </c>
      <c r="K38" s="6">
        <v>14.178781421295659</v>
      </c>
      <c r="M38" s="2"/>
      <c r="N38" s="2"/>
      <c r="O38" s="6">
        <v>329.928</v>
      </c>
      <c r="P38" s="6">
        <v>8</v>
      </c>
      <c r="Q38" s="6">
        <v>12</v>
      </c>
    </row>
    <row r="39" spans="1:17" ht="12.75">
      <c r="A39" s="3" t="s">
        <v>33</v>
      </c>
      <c r="B39" s="6">
        <v>16.9142</v>
      </c>
      <c r="C39" s="6">
        <v>15.575</v>
      </c>
      <c r="D39" s="6"/>
      <c r="F39" s="6">
        <v>6.64</v>
      </c>
      <c r="G39" s="6">
        <v>12.26</v>
      </c>
      <c r="J39" s="6">
        <v>242.01799999999994</v>
      </c>
      <c r="K39" s="6">
        <v>16.723186779636862</v>
      </c>
      <c r="M39" s="2"/>
      <c r="N39" s="2"/>
      <c r="O39" s="6">
        <v>476.212</v>
      </c>
      <c r="P39" s="6">
        <v>8.6</v>
      </c>
      <c r="Q39" s="6">
        <v>12.9</v>
      </c>
    </row>
    <row r="40" spans="1:17" ht="12.75">
      <c r="A40" s="3" t="s">
        <v>34</v>
      </c>
      <c r="B40" s="6">
        <v>14.3667</v>
      </c>
      <c r="C40" s="6">
        <v>12.025</v>
      </c>
      <c r="D40" s="6"/>
      <c r="F40" s="6">
        <v>7.05</v>
      </c>
      <c r="G40" s="6">
        <v>12.85</v>
      </c>
      <c r="J40" s="6">
        <v>195.352</v>
      </c>
      <c r="K40" s="6">
        <v>19.4468443551849</v>
      </c>
      <c r="M40" s="2"/>
      <c r="N40" s="2"/>
      <c r="O40" s="6">
        <v>431.00100000000003</v>
      </c>
      <c r="P40" s="6">
        <v>8</v>
      </c>
      <c r="Q40" s="6">
        <v>12</v>
      </c>
    </row>
    <row r="41" spans="1:17" ht="12.75">
      <c r="A41" s="3" t="s">
        <v>35</v>
      </c>
      <c r="B41" s="6">
        <v>14.666999999999998</v>
      </c>
      <c r="C41" s="6">
        <v>11.592600000000001</v>
      </c>
      <c r="D41" s="6"/>
      <c r="F41" s="6">
        <v>6.16</v>
      </c>
      <c r="G41" s="6">
        <v>11.5</v>
      </c>
      <c r="J41" s="6">
        <v>131.05588267107345</v>
      </c>
      <c r="K41" s="6">
        <v>26.95532389353725</v>
      </c>
      <c r="M41" s="2"/>
      <c r="N41" s="2"/>
      <c r="O41" s="6">
        <v>432.82616326530615</v>
      </c>
      <c r="P41" s="6">
        <v>8.133333333333331</v>
      </c>
      <c r="Q41" s="6">
        <v>12.2</v>
      </c>
    </row>
    <row r="42" spans="1:17" ht="12.75">
      <c r="A42" s="3" t="s">
        <v>36</v>
      </c>
      <c r="B42" s="6">
        <v>14.666999999999998</v>
      </c>
      <c r="C42" s="6">
        <v>11.77</v>
      </c>
      <c r="D42" s="6"/>
      <c r="F42" s="6">
        <v>6.11</v>
      </c>
      <c r="G42" s="6">
        <v>11.1</v>
      </c>
      <c r="J42" s="6">
        <v>143.08046045218993</v>
      </c>
      <c r="K42" s="6">
        <v>24.655900050842714</v>
      </c>
      <c r="M42" s="2"/>
      <c r="N42" s="2"/>
      <c r="O42" s="6">
        <v>431.03020408163263</v>
      </c>
      <c r="P42" s="6">
        <v>8.166666666666666</v>
      </c>
      <c r="Q42" s="6">
        <v>12.25</v>
      </c>
    </row>
    <row r="43" spans="1:17" ht="12.75">
      <c r="A43" s="3" t="s">
        <v>37</v>
      </c>
      <c r="B43" s="6">
        <v>14.130199999999999</v>
      </c>
      <c r="C43" s="6">
        <v>12.485</v>
      </c>
      <c r="D43" s="6"/>
      <c r="F43" s="6">
        <v>6.18</v>
      </c>
      <c r="G43" s="6">
        <v>11.74</v>
      </c>
      <c r="J43" s="6">
        <v>130.93554375422548</v>
      </c>
      <c r="K43" s="6">
        <v>25.90989923578677</v>
      </c>
      <c r="M43" s="2"/>
      <c r="N43" s="2"/>
      <c r="O43" s="6">
        <v>415.25485714285713</v>
      </c>
      <c r="P43" s="6">
        <v>8.166666666666666</v>
      </c>
      <c r="Q43" s="6">
        <v>12.25</v>
      </c>
    </row>
    <row r="44" spans="1:17" ht="12.75">
      <c r="A44" s="3" t="s">
        <v>38</v>
      </c>
      <c r="B44" s="6">
        <v>13</v>
      </c>
      <c r="C44" s="6">
        <v>13</v>
      </c>
      <c r="D44" s="6"/>
      <c r="F44" s="6">
        <v>6.42</v>
      </c>
      <c r="G44" s="6">
        <v>12.75</v>
      </c>
      <c r="J44" s="6">
        <v>157.28550033801582</v>
      </c>
      <c r="K44" s="6">
        <v>19.911925671017745</v>
      </c>
      <c r="M44" s="2"/>
      <c r="N44" s="2"/>
      <c r="O44" s="6">
        <v>350.23387039026136</v>
      </c>
      <c r="P44" s="6">
        <v>8.966666666666665</v>
      </c>
      <c r="Q44" s="6">
        <v>13.45</v>
      </c>
    </row>
    <row r="45" spans="1:17" ht="12.75">
      <c r="A45" s="3" t="s">
        <v>39</v>
      </c>
      <c r="B45" s="6">
        <v>13.13</v>
      </c>
      <c r="C45" s="6">
        <v>13.135</v>
      </c>
      <c r="D45" s="6"/>
      <c r="F45" s="6">
        <v>6.6</v>
      </c>
      <c r="G45" s="6">
        <v>13.5</v>
      </c>
      <c r="J45" s="6">
        <v>171.38262900923945</v>
      </c>
      <c r="K45" s="6">
        <v>18.428598698824267</v>
      </c>
      <c r="M45" s="2"/>
      <c r="N45" s="2"/>
      <c r="O45" s="6">
        <v>315.12</v>
      </c>
      <c r="P45" s="6">
        <v>10</v>
      </c>
      <c r="Q45" s="6">
        <v>15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8" sqref="E8"/>
    </sheetView>
  </sheetViews>
  <sheetFormatPr defaultColWidth="9.140625" defaultRowHeight="12.75"/>
  <cols>
    <col min="1" max="1" width="11.421875" style="0" customWidth="1"/>
    <col min="2" max="2" width="20.28125" style="0" customWidth="1"/>
    <col min="3" max="3" width="18.00390625" style="0" customWidth="1"/>
    <col min="4" max="4" width="12.140625" style="0" customWidth="1"/>
    <col min="5" max="5" width="19.7109375" style="2" customWidth="1"/>
    <col min="6" max="6" width="12.28125" style="0" customWidth="1"/>
    <col min="7" max="7" width="18.28125" style="2" customWidth="1"/>
    <col min="8" max="8" width="13.57421875" style="0" customWidth="1"/>
    <col min="9" max="9" width="19.140625" style="2" customWidth="1"/>
  </cols>
  <sheetData>
    <row r="1" spans="1:8" ht="12.75">
      <c r="A1" s="3" t="s">
        <v>104</v>
      </c>
      <c r="B1" s="7" t="s">
        <v>95</v>
      </c>
      <c r="D1" s="2"/>
      <c r="F1" s="2"/>
      <c r="H1" s="2"/>
    </row>
    <row r="2" spans="1:8" ht="12.75">
      <c r="A2" s="3"/>
      <c r="B2" s="6"/>
      <c r="D2" s="2"/>
      <c r="F2" s="2"/>
      <c r="H2" s="2"/>
    </row>
    <row r="3" spans="1:9" ht="12.75">
      <c r="A3" s="3"/>
      <c r="B3" s="2"/>
      <c r="D3" s="4" t="s">
        <v>107</v>
      </c>
      <c r="E3" s="4" t="s">
        <v>109</v>
      </c>
      <c r="F3" s="4" t="s">
        <v>50</v>
      </c>
      <c r="G3" s="4" t="s">
        <v>89</v>
      </c>
      <c r="H3" s="4" t="s">
        <v>46</v>
      </c>
      <c r="I3" s="4" t="s">
        <v>89</v>
      </c>
    </row>
    <row r="4" spans="1:9" ht="12.75">
      <c r="A4" s="3"/>
      <c r="B4" s="2"/>
      <c r="C4" s="6"/>
      <c r="D4" s="4" t="s">
        <v>68</v>
      </c>
      <c r="E4" s="4" t="s">
        <v>44</v>
      </c>
      <c r="F4" s="4" t="s">
        <v>88</v>
      </c>
      <c r="G4" s="4" t="s">
        <v>70</v>
      </c>
      <c r="H4" s="4" t="s">
        <v>88</v>
      </c>
      <c r="I4" s="4" t="s">
        <v>69</v>
      </c>
    </row>
    <row r="5" spans="1:9" ht="12.75">
      <c r="A5" s="3" t="s">
        <v>112</v>
      </c>
      <c r="B5" s="1" t="s">
        <v>103</v>
      </c>
      <c r="C5" s="7" t="s">
        <v>61</v>
      </c>
      <c r="D5" s="4" t="s">
        <v>55</v>
      </c>
      <c r="E5" s="4" t="s">
        <v>61</v>
      </c>
      <c r="F5" s="4" t="s">
        <v>57</v>
      </c>
      <c r="G5" s="4" t="s">
        <v>58</v>
      </c>
      <c r="H5" s="4" t="s">
        <v>57</v>
      </c>
      <c r="I5" s="4" t="s">
        <v>58</v>
      </c>
    </row>
    <row r="6" spans="1:9" ht="12.75">
      <c r="A6" s="3" t="s">
        <v>66</v>
      </c>
      <c r="B6" s="1" t="s">
        <v>53</v>
      </c>
      <c r="C6" s="7" t="s">
        <v>84</v>
      </c>
      <c r="D6" s="4" t="s">
        <v>47</v>
      </c>
      <c r="E6" s="4" t="s">
        <v>83</v>
      </c>
      <c r="F6" s="4" t="s">
        <v>59</v>
      </c>
      <c r="G6" s="4" t="s">
        <v>96</v>
      </c>
      <c r="H6" s="4" t="s">
        <v>59</v>
      </c>
      <c r="I6" s="4" t="s">
        <v>96</v>
      </c>
    </row>
    <row r="7" spans="1:9" ht="12.75">
      <c r="A7" s="3"/>
      <c r="B7" s="7" t="s">
        <v>71</v>
      </c>
      <c r="C7" s="7" t="s">
        <v>71</v>
      </c>
      <c r="D7" s="4" t="s">
        <v>79</v>
      </c>
      <c r="E7" s="4" t="s">
        <v>90</v>
      </c>
      <c r="F7" s="4" t="s">
        <v>79</v>
      </c>
      <c r="G7" s="4" t="s">
        <v>61</v>
      </c>
      <c r="H7" s="4" t="s">
        <v>81</v>
      </c>
      <c r="I7" s="4" t="s">
        <v>61</v>
      </c>
    </row>
    <row r="8" spans="1:8" ht="12.75">
      <c r="A8" s="3"/>
      <c r="B8" s="7" t="s">
        <v>78</v>
      </c>
      <c r="C8" s="7" t="s">
        <v>78</v>
      </c>
      <c r="D8" s="2"/>
      <c r="F8" s="2"/>
      <c r="H8" s="2"/>
    </row>
    <row r="9" spans="1:8" ht="12.75">
      <c r="A9" s="3"/>
      <c r="B9" s="6"/>
      <c r="C9" s="6"/>
      <c r="D9" s="2"/>
      <c r="F9" s="2"/>
      <c r="H9" s="2"/>
    </row>
    <row r="10" spans="1:8" ht="12.75">
      <c r="A10" s="3" t="s">
        <v>2</v>
      </c>
      <c r="B10" s="6">
        <v>1.55</v>
      </c>
      <c r="C10" s="6">
        <v>2.7466</v>
      </c>
      <c r="D10" s="2"/>
      <c r="F10" s="2"/>
      <c r="H10" s="2"/>
    </row>
    <row r="11" spans="1:8" ht="12.75">
      <c r="A11" s="3" t="s">
        <v>3</v>
      </c>
      <c r="B11" s="2">
        <f>(B10/C10)*C11</f>
        <v>1.5733276949846364</v>
      </c>
      <c r="C11" s="6">
        <v>2.7879366755127757</v>
      </c>
      <c r="D11" s="2"/>
      <c r="F11" s="2"/>
      <c r="H11" s="2"/>
    </row>
    <row r="12" spans="1:8" ht="12.75">
      <c r="A12" s="3" t="s">
        <v>4</v>
      </c>
      <c r="B12" s="2">
        <f>(B11/C11)*C12</f>
        <v>1.9819970281313448</v>
      </c>
      <c r="C12" s="6">
        <v>3.5120987338487426</v>
      </c>
      <c r="D12" s="2"/>
      <c r="F12" s="2"/>
      <c r="H12" s="2"/>
    </row>
    <row r="13" spans="1:8" ht="12.75">
      <c r="A13" s="3" t="s">
        <v>5</v>
      </c>
      <c r="B13" s="6">
        <v>1.7416666666666665</v>
      </c>
      <c r="C13" s="6">
        <v>2.8743091030159262</v>
      </c>
      <c r="D13" s="12"/>
      <c r="F13" s="12"/>
      <c r="H13" s="2"/>
    </row>
    <row r="14" spans="1:8" ht="12.75">
      <c r="A14" s="3" t="s">
        <v>6</v>
      </c>
      <c r="B14" s="6">
        <v>3.375</v>
      </c>
      <c r="C14" s="6">
        <v>3.7487473618020672</v>
      </c>
      <c r="D14" s="6">
        <v>77.224</v>
      </c>
      <c r="E14" s="2">
        <f aca="true" t="shared" si="0" ref="E14:E47">(C14*240)/D14</f>
        <v>11.650514954321144</v>
      </c>
      <c r="F14" s="6">
        <v>5.2</v>
      </c>
      <c r="G14" s="2">
        <f aca="true" t="shared" si="1" ref="G14:G38">(C14*240)/F14</f>
        <v>173.01910900624924</v>
      </c>
      <c r="H14" s="2"/>
    </row>
    <row r="15" spans="1:8" ht="12.75">
      <c r="A15" s="3" t="s">
        <v>7</v>
      </c>
      <c r="B15" s="6">
        <v>2.944162991666667</v>
      </c>
      <c r="C15" s="6">
        <v>4.3299606336639505</v>
      </c>
      <c r="D15" s="6">
        <v>111.48800000000001</v>
      </c>
      <c r="E15" s="2">
        <f t="shared" si="0"/>
        <v>9.32109780495971</v>
      </c>
      <c r="F15" s="6">
        <v>6</v>
      </c>
      <c r="G15" s="2">
        <f t="shared" si="1"/>
        <v>173.19842534655803</v>
      </c>
      <c r="H15" s="2"/>
    </row>
    <row r="16" spans="1:8" ht="12.75">
      <c r="A16" s="3" t="s">
        <v>8</v>
      </c>
      <c r="B16" s="6">
        <v>3.4491666666666667</v>
      </c>
      <c r="C16" s="6">
        <v>4.857406024</v>
      </c>
      <c r="D16" s="6">
        <v>120.26399999999998</v>
      </c>
      <c r="E16" s="2">
        <f t="shared" si="0"/>
        <v>9.69348637796847</v>
      </c>
      <c r="F16" s="6">
        <v>6.85</v>
      </c>
      <c r="G16" s="2">
        <f t="shared" si="1"/>
        <v>170.18648843211682</v>
      </c>
      <c r="H16" s="2"/>
    </row>
    <row r="17" spans="1:8" ht="12.75">
      <c r="A17" s="3" t="s">
        <v>9</v>
      </c>
      <c r="B17" s="6">
        <v>4.469166666666667</v>
      </c>
      <c r="C17" s="6">
        <v>5.377</v>
      </c>
      <c r="D17" s="6">
        <v>136.898</v>
      </c>
      <c r="E17" s="2">
        <f t="shared" si="0"/>
        <v>9.426580373708893</v>
      </c>
      <c r="F17" s="6">
        <v>8</v>
      </c>
      <c r="G17" s="2">
        <f t="shared" si="1"/>
        <v>161.31</v>
      </c>
      <c r="H17" s="2"/>
    </row>
    <row r="18" spans="1:7" ht="12.75">
      <c r="A18" s="3" t="s">
        <v>10</v>
      </c>
      <c r="B18" s="6">
        <v>5.7050032250000005</v>
      </c>
      <c r="C18" s="6">
        <v>5.332594522</v>
      </c>
      <c r="D18" s="6">
        <v>146.884</v>
      </c>
      <c r="E18" s="2">
        <f t="shared" si="0"/>
        <v>8.71315245554315</v>
      </c>
      <c r="F18" s="6">
        <v>8</v>
      </c>
      <c r="G18" s="2">
        <f t="shared" si="1"/>
        <v>159.97783566</v>
      </c>
    </row>
    <row r="19" spans="1:8" ht="12.75">
      <c r="A19" s="3" t="s">
        <v>11</v>
      </c>
      <c r="B19" s="6">
        <v>6.976875</v>
      </c>
      <c r="C19" s="6">
        <v>6.889999399999999</v>
      </c>
      <c r="D19" s="6">
        <v>142.26399999999998</v>
      </c>
      <c r="E19" s="2">
        <f t="shared" si="0"/>
        <v>11.623459596243604</v>
      </c>
      <c r="F19" s="6">
        <v>8.8</v>
      </c>
      <c r="G19" s="2">
        <f t="shared" si="1"/>
        <v>187.9090745454545</v>
      </c>
      <c r="H19" s="2"/>
    </row>
    <row r="20" spans="1:8" ht="12.75">
      <c r="A20" s="3" t="s">
        <v>12</v>
      </c>
      <c r="B20" s="6">
        <v>6.997569444444444</v>
      </c>
      <c r="C20" s="6">
        <v>7.5</v>
      </c>
      <c r="D20" s="6">
        <v>151.892</v>
      </c>
      <c r="E20" s="2">
        <f t="shared" si="0"/>
        <v>11.85052537329155</v>
      </c>
      <c r="F20" s="6">
        <v>8.8</v>
      </c>
      <c r="G20" s="2">
        <f t="shared" si="1"/>
        <v>204.54545454545453</v>
      </c>
      <c r="H20" s="2"/>
    </row>
    <row r="21" spans="1:8" ht="12.75">
      <c r="A21" s="3" t="s">
        <v>13</v>
      </c>
      <c r="B21" s="2">
        <f>(B20/C20)*C21</f>
        <v>5.558869166666667</v>
      </c>
      <c r="C21" s="6">
        <v>5.958</v>
      </c>
      <c r="D21" s="6">
        <v>159.06</v>
      </c>
      <c r="E21" s="2">
        <f t="shared" si="0"/>
        <v>8.989815164089023</v>
      </c>
      <c r="F21" s="6">
        <v>10.86666666</v>
      </c>
      <c r="G21" s="2">
        <f t="shared" si="1"/>
        <v>131.58773014207836</v>
      </c>
      <c r="H21" s="2"/>
    </row>
    <row r="22" spans="1:8" ht="12.75">
      <c r="A22" s="3" t="s">
        <v>14</v>
      </c>
      <c r="B22" s="2">
        <f>(B21/C21)*C22</f>
        <v>5.167005277777778</v>
      </c>
      <c r="C22" s="6">
        <v>5.538</v>
      </c>
      <c r="D22" s="6">
        <v>112.73400000000001</v>
      </c>
      <c r="E22" s="2">
        <f t="shared" si="0"/>
        <v>11.789877055724094</v>
      </c>
      <c r="F22" s="6">
        <v>9</v>
      </c>
      <c r="G22" s="2">
        <f t="shared" si="1"/>
        <v>147.68</v>
      </c>
      <c r="H22" s="2"/>
    </row>
    <row r="23" spans="1:8" ht="12.75">
      <c r="A23" s="3" t="s">
        <v>15</v>
      </c>
      <c r="B23" s="2">
        <f>(B22/C22)*C23</f>
        <v>5.3731420109953705</v>
      </c>
      <c r="C23" s="6">
        <f>(C22+C24)/2</f>
        <v>5.7589375</v>
      </c>
      <c r="D23" s="6">
        <v>114.5</v>
      </c>
      <c r="E23" s="2">
        <f t="shared" si="0"/>
        <v>12.07113537117904</v>
      </c>
      <c r="F23" s="6">
        <v>9.85</v>
      </c>
      <c r="G23" s="2">
        <f t="shared" si="1"/>
        <v>140.31928934010153</v>
      </c>
      <c r="H23" s="2"/>
    </row>
    <row r="24" spans="1:8" ht="12.75">
      <c r="A24" s="3" t="s">
        <v>16</v>
      </c>
      <c r="B24" s="2">
        <f>(B23/C23)*C24</f>
        <v>5.579278744212963</v>
      </c>
      <c r="C24" s="6">
        <v>5.979875</v>
      </c>
      <c r="D24" s="6">
        <v>111.49399999999999</v>
      </c>
      <c r="E24" s="2">
        <f t="shared" si="0"/>
        <v>12.872172493587101</v>
      </c>
      <c r="F24" s="6">
        <v>10</v>
      </c>
      <c r="G24" s="2">
        <f t="shared" si="1"/>
        <v>143.517</v>
      </c>
      <c r="H24" s="2"/>
    </row>
    <row r="25" spans="1:8" ht="12.75">
      <c r="A25" s="3" t="s">
        <v>17</v>
      </c>
      <c r="B25" s="6">
        <v>5.235833333333333</v>
      </c>
      <c r="C25" s="6">
        <v>5.8434</v>
      </c>
      <c r="D25" s="6">
        <v>131.588</v>
      </c>
      <c r="E25" s="2">
        <f t="shared" si="0"/>
        <v>10.657628355169164</v>
      </c>
      <c r="F25" s="6">
        <v>10</v>
      </c>
      <c r="G25" s="2">
        <f t="shared" si="1"/>
        <v>140.2416</v>
      </c>
      <c r="H25" s="2"/>
    </row>
    <row r="26" spans="1:8" ht="12.75">
      <c r="A26" s="3" t="s">
        <v>18</v>
      </c>
      <c r="B26" s="6">
        <v>4.805</v>
      </c>
      <c r="C26" s="6">
        <v>5.853000000000001</v>
      </c>
      <c r="D26" s="6">
        <v>121.454</v>
      </c>
      <c r="E26" s="2">
        <f t="shared" si="0"/>
        <v>11.565860325720028</v>
      </c>
      <c r="F26" s="6">
        <v>10</v>
      </c>
      <c r="G26" s="2">
        <f t="shared" si="1"/>
        <v>140.47200000000004</v>
      </c>
      <c r="H26" s="2"/>
    </row>
    <row r="27" spans="1:8" ht="12.75">
      <c r="A27" s="3" t="s">
        <v>19</v>
      </c>
      <c r="B27" s="6">
        <v>4.935</v>
      </c>
      <c r="C27" s="6">
        <v>6.0766</v>
      </c>
      <c r="D27" s="6">
        <v>136.50400000000002</v>
      </c>
      <c r="E27" s="2">
        <f t="shared" si="0"/>
        <v>10.683818789192989</v>
      </c>
      <c r="F27" s="6">
        <v>10.2</v>
      </c>
      <c r="G27" s="2">
        <f t="shared" si="1"/>
        <v>142.97882352941178</v>
      </c>
      <c r="H27" s="2"/>
    </row>
    <row r="28" spans="1:8" ht="12.75">
      <c r="A28" s="3" t="s">
        <v>20</v>
      </c>
      <c r="B28" s="6">
        <v>4.870833333333334</v>
      </c>
      <c r="C28" s="6">
        <v>5.9968</v>
      </c>
      <c r="D28" s="6">
        <v>141.156</v>
      </c>
      <c r="E28" s="2">
        <f t="shared" si="0"/>
        <v>10.196038425571707</v>
      </c>
      <c r="F28" s="6">
        <v>10.2</v>
      </c>
      <c r="G28" s="2">
        <f t="shared" si="1"/>
        <v>141.10117647058823</v>
      </c>
      <c r="H28" s="2"/>
    </row>
    <row r="29" spans="1:8" ht="12.75">
      <c r="A29" s="3" t="s">
        <v>21</v>
      </c>
      <c r="B29" s="6">
        <v>5.225833333333334</v>
      </c>
      <c r="C29" s="6">
        <v>6.0466</v>
      </c>
      <c r="D29" s="6">
        <v>151.82</v>
      </c>
      <c r="E29" s="2">
        <f t="shared" si="0"/>
        <v>9.558582531945726</v>
      </c>
      <c r="F29" s="6">
        <v>10.2</v>
      </c>
      <c r="G29" s="2">
        <f t="shared" si="1"/>
        <v>142.2729411764706</v>
      </c>
      <c r="H29" s="2"/>
    </row>
    <row r="30" spans="1:8" ht="12.75">
      <c r="A30" s="3" t="s">
        <v>22</v>
      </c>
      <c r="B30" s="6">
        <v>5.4325</v>
      </c>
      <c r="C30" s="6">
        <v>7.061200132000001</v>
      </c>
      <c r="D30" s="6">
        <v>158.61399999999998</v>
      </c>
      <c r="E30" s="2">
        <f t="shared" si="0"/>
        <v>10.684353409409008</v>
      </c>
      <c r="F30" s="6">
        <v>10.8</v>
      </c>
      <c r="G30" s="2">
        <f t="shared" si="1"/>
        <v>156.9155584888889</v>
      </c>
      <c r="H30" s="2"/>
    </row>
    <row r="31" spans="1:9" ht="12.75">
      <c r="A31" s="3" t="s">
        <v>23</v>
      </c>
      <c r="B31" s="6">
        <v>5.533333333333334</v>
      </c>
      <c r="C31" s="6">
        <v>7.181598679999999</v>
      </c>
      <c r="D31" s="6">
        <v>180.456</v>
      </c>
      <c r="E31" s="2">
        <f t="shared" si="0"/>
        <v>9.551268360154275</v>
      </c>
      <c r="F31" s="6">
        <v>10.8</v>
      </c>
      <c r="G31" s="2">
        <f t="shared" si="1"/>
        <v>159.59108177777776</v>
      </c>
      <c r="H31" s="6">
        <v>6.666666666666667</v>
      </c>
      <c r="I31" s="2">
        <f aca="true" t="shared" si="2" ref="I31:I47">(C31*240)/H31</f>
        <v>258.53755247999993</v>
      </c>
    </row>
    <row r="32" spans="1:9" ht="12.75">
      <c r="A32" s="3" t="s">
        <v>24</v>
      </c>
      <c r="B32" s="6">
        <v>5.660833333333333</v>
      </c>
      <c r="C32" s="6">
        <v>8.008406828</v>
      </c>
      <c r="D32" s="6">
        <v>145.264</v>
      </c>
      <c r="E32" s="2">
        <f t="shared" si="0"/>
        <v>13.231204143628151</v>
      </c>
      <c r="F32" s="6">
        <v>11</v>
      </c>
      <c r="G32" s="2">
        <f t="shared" si="1"/>
        <v>174.72887624727272</v>
      </c>
      <c r="H32" s="6">
        <v>7.733333333333334</v>
      </c>
      <c r="I32" s="2">
        <f t="shared" si="2"/>
        <v>248.53676362758617</v>
      </c>
    </row>
    <row r="33" spans="1:9" ht="12.75">
      <c r="A33" s="3" t="s">
        <v>25</v>
      </c>
      <c r="B33" s="6">
        <v>5.7</v>
      </c>
      <c r="C33" s="6">
        <v>7.719200000000001</v>
      </c>
      <c r="D33" s="6">
        <v>139.49</v>
      </c>
      <c r="E33" s="2">
        <f t="shared" si="0"/>
        <v>13.281296150261667</v>
      </c>
      <c r="F33" s="6">
        <v>11</v>
      </c>
      <c r="G33" s="2">
        <f t="shared" si="1"/>
        <v>168.4189090909091</v>
      </c>
      <c r="H33" s="6">
        <v>8</v>
      </c>
      <c r="I33" s="2">
        <f t="shared" si="2"/>
        <v>231.57600000000002</v>
      </c>
    </row>
    <row r="34" spans="1:9" ht="12.75">
      <c r="A34" s="3" t="s">
        <v>26</v>
      </c>
      <c r="B34" s="6">
        <v>5.635</v>
      </c>
      <c r="C34" s="6">
        <v>6.828100000000001</v>
      </c>
      <c r="D34" s="6">
        <v>127.926</v>
      </c>
      <c r="E34" s="2">
        <f t="shared" si="0"/>
        <v>12.81009333520942</v>
      </c>
      <c r="F34" s="6">
        <v>11</v>
      </c>
      <c r="G34" s="2">
        <f t="shared" si="1"/>
        <v>148.9767272727273</v>
      </c>
      <c r="H34" s="6">
        <v>8</v>
      </c>
      <c r="I34" s="2">
        <f t="shared" si="2"/>
        <v>204.84300000000002</v>
      </c>
    </row>
    <row r="35" spans="1:9" ht="12.75">
      <c r="A35" s="3" t="s">
        <v>27</v>
      </c>
      <c r="B35" s="6">
        <v>5.655833333333333</v>
      </c>
      <c r="C35" s="6">
        <v>7.8566</v>
      </c>
      <c r="D35" s="6">
        <v>149.838</v>
      </c>
      <c r="E35" s="2">
        <f t="shared" si="0"/>
        <v>12.58415088295359</v>
      </c>
      <c r="F35" s="6">
        <v>11</v>
      </c>
      <c r="G35" s="2">
        <f t="shared" si="1"/>
        <v>171.4167272727273</v>
      </c>
      <c r="H35" s="6">
        <v>8</v>
      </c>
      <c r="I35" s="2">
        <f t="shared" si="2"/>
        <v>235.698</v>
      </c>
    </row>
    <row r="36" spans="1:9" ht="12.75">
      <c r="A36" s="3" t="s">
        <v>28</v>
      </c>
      <c r="B36" s="6">
        <v>5.206665291666667</v>
      </c>
      <c r="C36" s="6">
        <v>8</v>
      </c>
      <c r="D36" s="6">
        <v>113.93</v>
      </c>
      <c r="E36" s="2">
        <f t="shared" si="0"/>
        <v>16.85245326077416</v>
      </c>
      <c r="F36" s="6">
        <v>11</v>
      </c>
      <c r="G36" s="2">
        <f t="shared" si="1"/>
        <v>174.54545454545453</v>
      </c>
      <c r="H36" s="6">
        <v>8</v>
      </c>
      <c r="I36" s="2">
        <f t="shared" si="2"/>
        <v>240</v>
      </c>
    </row>
    <row r="37" spans="1:9" ht="12.75">
      <c r="A37" s="3" t="s">
        <v>29</v>
      </c>
      <c r="B37" s="6">
        <v>4.89</v>
      </c>
      <c r="C37" s="6">
        <v>8.1875</v>
      </c>
      <c r="D37" s="6">
        <v>121.596</v>
      </c>
      <c r="E37" s="2">
        <f t="shared" si="0"/>
        <v>16.160071054968913</v>
      </c>
      <c r="F37" s="6">
        <v>11</v>
      </c>
      <c r="G37" s="2">
        <f t="shared" si="1"/>
        <v>178.63636363636363</v>
      </c>
      <c r="H37" s="6">
        <v>8</v>
      </c>
      <c r="I37" s="2">
        <f t="shared" si="2"/>
        <v>245.625</v>
      </c>
    </row>
    <row r="38" spans="1:9" ht="12.75">
      <c r="A38" s="3" t="s">
        <v>30</v>
      </c>
      <c r="B38" s="6">
        <v>5.52</v>
      </c>
      <c r="C38" s="6">
        <v>8.69</v>
      </c>
      <c r="D38" s="6">
        <v>123.34</v>
      </c>
      <c r="E38" s="2">
        <f t="shared" si="0"/>
        <v>16.909356251013456</v>
      </c>
      <c r="F38" s="6">
        <v>11</v>
      </c>
      <c r="G38" s="2">
        <f t="shared" si="1"/>
        <v>189.6</v>
      </c>
      <c r="H38" s="6">
        <v>8</v>
      </c>
      <c r="I38" s="2">
        <f t="shared" si="2"/>
        <v>260.7</v>
      </c>
    </row>
    <row r="39" spans="1:9" ht="12.75">
      <c r="A39" s="3" t="s">
        <v>31</v>
      </c>
      <c r="B39" s="6">
        <v>6.715</v>
      </c>
      <c r="C39" s="6">
        <v>9.0625</v>
      </c>
      <c r="D39" s="6">
        <v>146.476</v>
      </c>
      <c r="E39" s="2">
        <f t="shared" si="0"/>
        <v>14.848848958191104</v>
      </c>
      <c r="F39" s="2"/>
      <c r="H39" s="6">
        <v>8</v>
      </c>
      <c r="I39" s="2">
        <f t="shared" si="2"/>
        <v>271.875</v>
      </c>
    </row>
    <row r="40" spans="1:9" ht="12.75">
      <c r="A40" s="3" t="s">
        <v>32</v>
      </c>
      <c r="B40" s="6">
        <v>8.46</v>
      </c>
      <c r="C40" s="6">
        <v>10.9976</v>
      </c>
      <c r="D40" s="6">
        <v>200.86200000000002</v>
      </c>
      <c r="E40" s="2">
        <f t="shared" si="0"/>
        <v>13.140484511754337</v>
      </c>
      <c r="F40" s="2"/>
      <c r="H40" s="6">
        <v>8</v>
      </c>
      <c r="I40" s="2">
        <f t="shared" si="2"/>
        <v>329.928</v>
      </c>
    </row>
    <row r="41" spans="1:9" ht="12.75">
      <c r="A41" s="3" t="s">
        <v>33</v>
      </c>
      <c r="B41" s="6">
        <v>12.26</v>
      </c>
      <c r="C41" s="6">
        <v>16.9142</v>
      </c>
      <c r="D41" s="6">
        <v>242.01799999999994</v>
      </c>
      <c r="E41" s="2">
        <f t="shared" si="0"/>
        <v>16.773165632308345</v>
      </c>
      <c r="F41" s="2"/>
      <c r="H41" s="6">
        <v>8.6</v>
      </c>
      <c r="I41" s="2">
        <f t="shared" si="2"/>
        <v>472.0241860465117</v>
      </c>
    </row>
    <row r="42" spans="1:9" ht="12.75">
      <c r="A42" s="3" t="s">
        <v>34</v>
      </c>
      <c r="B42" s="6">
        <v>12.85</v>
      </c>
      <c r="C42" s="6">
        <v>14.3667</v>
      </c>
      <c r="D42" s="6">
        <v>195.352</v>
      </c>
      <c r="E42" s="2">
        <f t="shared" si="0"/>
        <v>17.65023137720627</v>
      </c>
      <c r="F42" s="2"/>
      <c r="H42" s="6">
        <v>8</v>
      </c>
      <c r="I42" s="2">
        <f t="shared" si="2"/>
        <v>431.001</v>
      </c>
    </row>
    <row r="43" spans="1:9" ht="12.75">
      <c r="A43" s="3" t="s">
        <v>35</v>
      </c>
      <c r="B43" s="6">
        <v>11.5</v>
      </c>
      <c r="C43" s="6">
        <v>14.666999999999998</v>
      </c>
      <c r="D43" s="6">
        <v>131.05588267107345</v>
      </c>
      <c r="E43" s="2">
        <f t="shared" si="0"/>
        <v>26.859381877841862</v>
      </c>
      <c r="F43" s="2"/>
      <c r="H43" s="6">
        <v>8.133333333333331</v>
      </c>
      <c r="I43" s="2">
        <f t="shared" si="2"/>
        <v>432.79672131147544</v>
      </c>
    </row>
    <row r="44" spans="1:9" ht="12.75">
      <c r="A44" s="3" t="s">
        <v>36</v>
      </c>
      <c r="B44" s="6">
        <v>11.1</v>
      </c>
      <c r="C44" s="6">
        <v>14.666999999999998</v>
      </c>
      <c r="D44" s="6">
        <v>143.08046045218993</v>
      </c>
      <c r="E44" s="2">
        <f t="shared" si="0"/>
        <v>24.60210142513644</v>
      </c>
      <c r="F44" s="2"/>
      <c r="H44" s="6">
        <v>8.166666666666666</v>
      </c>
      <c r="I44" s="2">
        <f t="shared" si="2"/>
        <v>431.03020408163263</v>
      </c>
    </row>
    <row r="45" spans="1:9" ht="12.75">
      <c r="A45" s="3" t="s">
        <v>37</v>
      </c>
      <c r="B45" s="6">
        <v>11.74</v>
      </c>
      <c r="C45" s="6">
        <v>14.130199999999999</v>
      </c>
      <c r="D45" s="6">
        <v>130.93554375422548</v>
      </c>
      <c r="E45" s="2">
        <f t="shared" si="0"/>
        <v>25.90013301785795</v>
      </c>
      <c r="F45" s="2"/>
      <c r="H45" s="6">
        <v>8.166666666666666</v>
      </c>
      <c r="I45" s="2">
        <f t="shared" si="2"/>
        <v>415.25485714285713</v>
      </c>
    </row>
    <row r="46" spans="1:9" ht="12.75">
      <c r="A46" s="3" t="s">
        <v>38</v>
      </c>
      <c r="B46" s="6">
        <v>12.75</v>
      </c>
      <c r="C46" s="6">
        <v>13</v>
      </c>
      <c r="D46" s="6">
        <v>157.28550033801582</v>
      </c>
      <c r="E46" s="2">
        <f t="shared" si="0"/>
        <v>19.83653924420837</v>
      </c>
      <c r="F46" s="2"/>
      <c r="H46" s="6">
        <v>8.966666666666665</v>
      </c>
      <c r="I46" s="2">
        <f t="shared" si="2"/>
        <v>347.95539033457254</v>
      </c>
    </row>
    <row r="47" spans="1:9" ht="12.75">
      <c r="A47" s="3" t="s">
        <v>39</v>
      </c>
      <c r="B47" s="6">
        <v>13.5</v>
      </c>
      <c r="C47" s="6">
        <v>13.13</v>
      </c>
      <c r="D47" s="6">
        <v>171.38262900923945</v>
      </c>
      <c r="E47" s="2">
        <f t="shared" si="0"/>
        <v>18.386927649651792</v>
      </c>
      <c r="F47" s="2"/>
      <c r="H47" s="6">
        <v>10</v>
      </c>
      <c r="I47" s="2">
        <f t="shared" si="2"/>
        <v>315.12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History Department </cp:lastModifiedBy>
  <dcterms:created xsi:type="dcterms:W3CDTF">2001-04-04T18:52:42Z</dcterms:created>
  <dcterms:modified xsi:type="dcterms:W3CDTF">2001-04-30T15:11:17Z</dcterms:modified>
  <cp:category/>
  <cp:version/>
  <cp:contentType/>
  <cp:contentStatus/>
</cp:coreProperties>
</file>